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8600" windowHeight="12120" activeTab="3"/>
  </bookViews>
  <sheets>
    <sheet name="4_1_ Przepływy projekt" sheetId="1" r:id="rId1"/>
    <sheet name="4_2_ RZiS" sheetId="2" r:id="rId2"/>
    <sheet name="4_3_Bilans" sheetId="3" r:id="rId3"/>
    <sheet name="4_4_Przepływy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">'[3]I. Założenia'!$D$15:$AN$15</definedName>
    <definedName name="alokacja_ścieki">'[5]II. Obliczenia'!$E$210:$AE$210</definedName>
    <definedName name="alokacja_woda">'[5]II. Obliczenia'!$E$209:$AE$209</definedName>
    <definedName name="Am_bud">'[4]I. Założenia'!$D$75:$AD$75</definedName>
    <definedName name="Am_bud_ist">'[4]I. Założenia'!$D$65:$AD$65</definedName>
    <definedName name="Am_inż">'[4]I. Założenia'!$D$76:$AD$76</definedName>
    <definedName name="Am_inż_ist">'[4]I. Założenia'!$D$66:$AD$66</definedName>
    <definedName name="Am_mas">'[4]I. Założenia'!$D$77:$AD$77</definedName>
    <definedName name="Am_mas_ist">'[4]I. Założenia'!$D$67:$AD$67</definedName>
    <definedName name="Am_poz">'[4]I. Założenia'!$D$78:$AD$78</definedName>
    <definedName name="Am_poz_ist">'[4]I. Założenia'!$D$68:$AD$68</definedName>
    <definedName name="CFlevel">'[5]II. Obliczenia'!$D$973</definedName>
    <definedName name="corportax">'[5]I. Założenia'!$E$10:$AE$10</definedName>
    <definedName name="cum_infl">'[5]II. Obliczenia'!$4:$4</definedName>
    <definedName name="deprbuild">'[5]I. Założenia'!$E$68</definedName>
    <definedName name="deprbuild_sanit">'[5]I. Założenia'!$E$72</definedName>
    <definedName name="deprbuild_storm">'[5]I. Założenia'!$E$76</definedName>
    <definedName name="deprmach">'[5]I. Założenia'!$E$69</definedName>
    <definedName name="deprmach_sanit">'[5]I. Założenia'!$E$73</definedName>
    <definedName name="deprmach_storm">'[5]I. Założenia'!$E$77</definedName>
    <definedName name="deprveh">'[5]I. Założenia'!$E$70</definedName>
    <definedName name="deprveh_sanit">'[5]I. Założenia'!$E$74</definedName>
    <definedName name="deprveh_storm">'[5]I. Założenia'!$E$78</definedName>
    <definedName name="Dowożone">'[2]I. Założenia'!$D$154</definedName>
    <definedName name="energygrowth">'[5]I. Założenia'!$E$6:$AE$6</definedName>
    <definedName name="GDPgrowth">'[5]I. Założenia'!$E$5:$AE$5</definedName>
    <definedName name="Ilość_Dni">'[3]I. Założenia'!$D$143</definedName>
    <definedName name="incomeincrease">'[5]I. Założenia'!$F$7:$AE$7</definedName>
    <definedName name="Infil">'[3]I. Założenia'!$D$140</definedName>
    <definedName name="Inflacja">'[4]I. Założenia'!$D$8:$AD$8</definedName>
    <definedName name="Inflacja_skumulowana">'[4]II. Obliczenia'!$G$4:$AD$4</definedName>
    <definedName name="inflation">'[5]I. Założenia'!$E$8:$AE$8</definedName>
    <definedName name="Inwest">'[3]I. Założenia'!$D$142</definedName>
    <definedName name="Kana">'[3]I. Założenia'!$D$141</definedName>
    <definedName name="lata">'[5]II. Obliczenia'!$D$2395</definedName>
    <definedName name="Marża_1">'[3]I. Założenia'!$D$89</definedName>
    <definedName name="Marża_2">'[3]I. Założenia'!$D$90</definedName>
    <definedName name="Marża_3">'[3]I. Założenia'!$D$91</definedName>
    <definedName name="Marża_4">'[3]I. Założenia'!$D$92</definedName>
    <definedName name="Marża_5">'[2]I. Założenia'!$D$100</definedName>
    <definedName name="Marża_6">'[2]I. Założenia'!$D$101</definedName>
    <definedName name="_xlnm.Print_Area" localSheetId="1">'4_2_ RZiS'!$B$1:$P$48</definedName>
    <definedName name="_xlnm.Print_Area" localSheetId="2">'4_3_Bilans'!$A$1:$P$53</definedName>
    <definedName name="_xlnm.Print_Area" localSheetId="3">'4_4_Przepływy'!$B$1:$P$52</definedName>
    <definedName name="Oprocentowanie_pożyczek_na_Projekt">'[5]I. Założenia'!$D$308</definedName>
    <definedName name="Podatek_nieruch">'[4]I. Założenia'!$D$17:$AD$17</definedName>
    <definedName name="Podatek_spółka">'[3]I. Założenia'!$D$14:$AN$14</definedName>
    <definedName name="propertax">'[5]I. Założenia'!$15:$15</definedName>
    <definedName name="reinw_ścieki">'[5]I. Założenia'!$64:$64</definedName>
    <definedName name="reinw_woda">'[5]I. Założenia'!$63:$63</definedName>
    <definedName name="Reinwestycja_majątek_istniejący">'[4]I. Założenia'!$D$46:$AD$46</definedName>
    <definedName name="Rez_nal">'[4]I. Założenia'!$D$13:$AD$13</definedName>
    <definedName name="salaryincrease">'[5]I. Założenia'!$E$7:$AE$7</definedName>
    <definedName name="Sektor_drogowy">'[2]II. Obliczenia W0'!$H$158:$AN$158</definedName>
    <definedName name="Sektor_drogowy_1">'[2]II. Obliczenia WI'!$D$165:$AN$165</definedName>
    <definedName name="Sektor_ścieki">'[4]II. Obliczenia'!$D$204:$AD$204</definedName>
    <definedName name="Sektor_ścieki_1">'[2]II. Obliczenia WI'!$D$164:$AN$164</definedName>
    <definedName name="Sektor_woda">'[4]II. Obliczenia'!$D$204:$AD$204</definedName>
    <definedName name="Sektor_woda_1">'[2]II. Obliczenia WI'!$D$163:$AN$163</definedName>
    <definedName name="Sektor_zuk">'[2]II. Obliczenia W0'!$H$159:$AN$159</definedName>
    <definedName name="Sektor_zuk_1">'[2]II. Obliczenia WI'!$D$166:$AN$166</definedName>
    <definedName name="Spłata">'[3]II. Obliczenia WI'!$C$2198</definedName>
    <definedName name="Srw">'[1]I. Założenia'!$D$11:$AN$11</definedName>
    <definedName name="Stopa_depo">'[2]I. Założenia'!$D$88</definedName>
    <definedName name="Stopa_dyskontowa">'[5]I. Założenia'!$D$311</definedName>
    <definedName name="Stopa_dyskontowa_CBA">'[3]I. Założenia'!$D$87</definedName>
    <definedName name="udział_deszcz">'[5]II. Obliczenia'!$E$959</definedName>
    <definedName name="udział_ścieki">'[5]II. Obliczenia'!$E$958</definedName>
    <definedName name="Udział_w_doch">'[3]I. Założenia'!$D$18:$AN$18</definedName>
    <definedName name="Udział_w_doch_ref">'[3]I. Założenia'!$D$19:$AN$19</definedName>
    <definedName name="udział_wod">'[5]II. Obliczenia'!$E$957</definedName>
    <definedName name="VAT_budowa">'[3]I. Założenia'!$D$15:$AN$15</definedName>
    <definedName name="VAT_usługi">'[4]I. Założenia'!$D$12:$AD$12</definedName>
    <definedName name="vatkom">'[5]I. Założenia'!$12:$12</definedName>
    <definedName name="Wzrost_energii">'[4]I. Założenia'!$D$6:$AD$6</definedName>
    <definedName name="Wzrost_PKB">'[4]I. Założenia'!$D$5:$AD$5</definedName>
    <definedName name="Wzrost_płac">'[4]I. Założenia'!$D$7:$AD$7</definedName>
    <definedName name="Z_32E3C998_49F3_41FB_92FD_F1997B6AC4AE_.wvu.Cols" localSheetId="0" hidden="1">'4_1_ Przepływy projekt'!#REF!</definedName>
    <definedName name="Z_4EA2F874_5F4F_4215_8F97_6F4B0D5A4FD2_.wvu.Cols" localSheetId="0" hidden="1">'4_1_ Przepływy projekt'!#REF!</definedName>
    <definedName name="Z_82633E3C_3E39_48EC_A447_EF9069570983_.wvu.Cols" localSheetId="0" hidden="1">'4_1_ Przepływy projekt'!#REF!</definedName>
    <definedName name="Z_877AF00D_6A6D_40B8_8A68_C5F8FB9B9404_.wvu.Cols" localSheetId="0" hidden="1">'4_1_ Przepływy projekt'!#REF!</definedName>
  </definedNames>
  <calcPr fullCalcOnLoad="1"/>
</workbook>
</file>

<file path=xl/sharedStrings.xml><?xml version="1.0" encoding="utf-8"?>
<sst xmlns="http://schemas.openxmlformats.org/spreadsheetml/2006/main" count="560" uniqueCount="233">
  <si>
    <t>Lp.</t>
  </si>
  <si>
    <t>Wyszczególnienie</t>
  </si>
  <si>
    <t>A.</t>
  </si>
  <si>
    <t>Działalność operacyjna</t>
  </si>
  <si>
    <t>A.1.</t>
  </si>
  <si>
    <t>Wpływy</t>
  </si>
  <si>
    <t>A.1.1.</t>
  </si>
  <si>
    <t xml:space="preserve"> - ze sprzedaży</t>
  </si>
  <si>
    <t>A.1.2.</t>
  </si>
  <si>
    <t xml:space="preserve"> - inne wpływy</t>
  </si>
  <si>
    <t>A.2.</t>
  </si>
  <si>
    <t>Wydatki</t>
  </si>
  <si>
    <t>A.2.1.</t>
  </si>
  <si>
    <t xml:space="preserve"> - dostawy i usługi</t>
  </si>
  <si>
    <t>A.2.2.</t>
  </si>
  <si>
    <t xml:space="preserve"> - wynagrodzenia netto</t>
  </si>
  <si>
    <t>A.2.3.</t>
  </si>
  <si>
    <t xml:space="preserve"> - ubezpieczenia</t>
  </si>
  <si>
    <t>A.2.4.</t>
  </si>
  <si>
    <t xml:space="preserve"> - podatki i opłaty</t>
  </si>
  <si>
    <t>A.2.5.</t>
  </si>
  <si>
    <t xml:space="preserve"> - inne wydatki</t>
  </si>
  <si>
    <t>A.3.</t>
  </si>
  <si>
    <t>Przepływy pieniężne netto z działalności operacyjnej (A.1. -A.2.)</t>
  </si>
  <si>
    <t>B.</t>
  </si>
  <si>
    <t>Działalność inwestycyjna</t>
  </si>
  <si>
    <t>B.1.</t>
  </si>
  <si>
    <t>B.1.1.</t>
  </si>
  <si>
    <t xml:space="preserve"> - zbycie rzeczowych aktywów trwałych i wartości niematerialnych</t>
  </si>
  <si>
    <t>B.1.2.</t>
  </si>
  <si>
    <t xml:space="preserve"> - zbycie inwestycji w nieruchomości</t>
  </si>
  <si>
    <t>B.1.3.</t>
  </si>
  <si>
    <t xml:space="preserve"> - zbycie aktywów finansowych</t>
  </si>
  <si>
    <t>B.1.4.</t>
  </si>
  <si>
    <t>B.2.</t>
  </si>
  <si>
    <t>B.2.1.</t>
  </si>
  <si>
    <t xml:space="preserve"> - zakup aktywów trwałych i wartości niematerialnych</t>
  </si>
  <si>
    <t>B.2.2.</t>
  </si>
  <si>
    <t xml:space="preserve"> - wydatki inwestycyjne w nieruchomości </t>
  </si>
  <si>
    <t>B.2.3.</t>
  </si>
  <si>
    <t xml:space="preserve"> - zakup aktywów finansowych</t>
  </si>
  <si>
    <t>B.2.4.</t>
  </si>
  <si>
    <t>B.3.</t>
  </si>
  <si>
    <t>Przepływy pieniężne netto z działalności inwestycyjnej (B.1. - B.2.)</t>
  </si>
  <si>
    <t>C.</t>
  </si>
  <si>
    <t>Działalność finansowa</t>
  </si>
  <si>
    <t>C.1.</t>
  </si>
  <si>
    <t>C.1.1.</t>
  </si>
  <si>
    <t xml:space="preserve"> - emisja akcji, zwiększenie kapitału</t>
  </si>
  <si>
    <t>C.1.2.</t>
  </si>
  <si>
    <t xml:space="preserve"> - kredyty i pożyczki, z tego:</t>
  </si>
  <si>
    <t>C.1.2.1.</t>
  </si>
  <si>
    <t>- kredyty i pożyczki długoterminowe</t>
  </si>
  <si>
    <t>C.1.2.2.</t>
  </si>
  <si>
    <t>- kredyty i pożyczki krótkoterminowe</t>
  </si>
  <si>
    <t>C.1.3.</t>
  </si>
  <si>
    <t xml:space="preserve"> - emisja papierów dłużnych</t>
  </si>
  <si>
    <t>C.1.4.</t>
  </si>
  <si>
    <t xml:space="preserve"> - dotacje</t>
  </si>
  <si>
    <t>C.1.5.</t>
  </si>
  <si>
    <t>C.2.</t>
  </si>
  <si>
    <t>C.2.1.</t>
  </si>
  <si>
    <t xml:space="preserve"> - nabycie akcji własnych</t>
  </si>
  <si>
    <t>C.2.2.</t>
  </si>
  <si>
    <t xml:space="preserve"> - wypłaty dywidendy i inne wypłaty na rzecz właścicieli</t>
  </si>
  <si>
    <t>C.2.3.</t>
  </si>
  <si>
    <t xml:space="preserve"> - spłaty kredytów i pożyczek, z tego</t>
  </si>
  <si>
    <t>C.2.3.1.</t>
  </si>
  <si>
    <t>C.2.3.2.</t>
  </si>
  <si>
    <t>C.2.4.</t>
  </si>
  <si>
    <t xml:space="preserve"> - wykup papierów dłużnych</t>
  </si>
  <si>
    <t>C.2.5.</t>
  </si>
  <si>
    <t xml:space="preserve"> - odsetki</t>
  </si>
  <si>
    <t>C.2.6.</t>
  </si>
  <si>
    <t xml:space="preserve"> - inne zobowiązania finansowe</t>
  </si>
  <si>
    <t>C.3.</t>
  </si>
  <si>
    <t>Przepływy pieniężne netto z działalności finansowej (C.1. - C.2.)</t>
  </si>
  <si>
    <t>D.</t>
  </si>
  <si>
    <t>Przepływy pieniężne netto razem (A.3. +B.3. +C.3.)</t>
  </si>
  <si>
    <t>E.</t>
  </si>
  <si>
    <t>Środki pieniężne na początek okresu</t>
  </si>
  <si>
    <t>F.</t>
  </si>
  <si>
    <t>Środki pieniężne na koniec okresu (E +/-D)</t>
  </si>
  <si>
    <t>I.</t>
  </si>
  <si>
    <t>1.</t>
  </si>
  <si>
    <t>2.</t>
  </si>
  <si>
    <t>3.</t>
  </si>
  <si>
    <t>4.</t>
  </si>
  <si>
    <t>5.</t>
  </si>
  <si>
    <t>II.</t>
  </si>
  <si>
    <t>Jedn./Lata</t>
  </si>
  <si>
    <t>Tabela nr 1.</t>
  </si>
  <si>
    <t>6.</t>
  </si>
  <si>
    <t>7.</t>
  </si>
  <si>
    <t>8.</t>
  </si>
  <si>
    <t>9.</t>
  </si>
  <si>
    <t>Data i podpis Wnioskodawcy</t>
  </si>
  <si>
    <t>Prognoza</t>
  </si>
  <si>
    <t>1.2.</t>
  </si>
  <si>
    <t>Tabela nr 4.</t>
  </si>
  <si>
    <t>3.1.</t>
  </si>
  <si>
    <t>5.1</t>
  </si>
  <si>
    <t>……………………………………………………………….</t>
  </si>
  <si>
    <t>Rok poprzedni</t>
  </si>
  <si>
    <t>Przychody netto ze sprzedaży i zrównane z nimi</t>
  </si>
  <si>
    <t>Przychody netto ze sprzedaży produktów</t>
  </si>
  <si>
    <t>Zmiana stanu produktów</t>
  </si>
  <si>
    <t>Koszty wytworzenia produktów na potrzeby własne</t>
  </si>
  <si>
    <t>Przychody netto ze sprzedaży towarów i materiałów</t>
  </si>
  <si>
    <t>Koszty działalności operacyjnej</t>
  </si>
  <si>
    <t>Amortyzacja</t>
  </si>
  <si>
    <t>Zużycie materiałów i energii</t>
  </si>
  <si>
    <t>Usługi obce</t>
  </si>
  <si>
    <t>Podatki i opłaty</t>
  </si>
  <si>
    <t>Wynagrodzenia</t>
  </si>
  <si>
    <t>Ubezpieczenia społeczne i inne świadczenia</t>
  </si>
  <si>
    <t>Pozostałe koszty rodzajowe</t>
  </si>
  <si>
    <t>Wartość sprzedanych towarów i materiałów</t>
  </si>
  <si>
    <t>Zysk/strata ze sprzedaży (A-B)</t>
  </si>
  <si>
    <t>Pozostałe przychody operacyjne, w tym:</t>
  </si>
  <si>
    <t xml:space="preserve"> - przychody z tytułu rozliczania dotacji </t>
  </si>
  <si>
    <t xml:space="preserve"> - pozostałe przychody operacyjne</t>
  </si>
  <si>
    <t>Pozostałe koszty operacyjne</t>
  </si>
  <si>
    <t>Zysk/strata z działalności operacyjnej (C+D-E)</t>
  </si>
  <si>
    <t>G.</t>
  </si>
  <si>
    <t>H.</t>
  </si>
  <si>
    <t>Koszty finansowe, w tym</t>
  </si>
  <si>
    <t>Zysk/strata z dział. gospodarczej ( F+G-H )</t>
  </si>
  <si>
    <t>J.</t>
  </si>
  <si>
    <t>Wynik zdarzeń nadzwyczajnych ( J1-J2 )</t>
  </si>
  <si>
    <t>Zyski nadzwyczajne</t>
  </si>
  <si>
    <t>Straty nadzwyczajne</t>
  </si>
  <si>
    <t>K.</t>
  </si>
  <si>
    <t>Zysk/strata brutto  ( I+/-J )</t>
  </si>
  <si>
    <t>L.</t>
  </si>
  <si>
    <t>Podatek dochodowy</t>
  </si>
  <si>
    <t>M.</t>
  </si>
  <si>
    <t>Pozostałe obowiązkowe zmniej. zysku / zw. straty</t>
  </si>
  <si>
    <t>N.</t>
  </si>
  <si>
    <t>Zysk/strata netto   ( K-L-M )</t>
  </si>
  <si>
    <t xml:space="preserve">Uwaga: W przypadku wystąpienia istotnych odchyleń w podanych wartościach przyszłych okresów w porównaniu z poprzednimi konieczny jest stosowny komentarz uzasadniający. </t>
  </si>
  <si>
    <t>Aktywa</t>
  </si>
  <si>
    <t>Aktywa trwałe</t>
  </si>
  <si>
    <t>Wartości niematerialne i prawne</t>
  </si>
  <si>
    <t>Rzeczowe aktywa trwałe, w tym:</t>
  </si>
  <si>
    <t>2.1</t>
  </si>
  <si>
    <t xml:space="preserve"> - z tytułu wnioskowanego przedsięwzięcia</t>
  </si>
  <si>
    <t>Należności długoterminowe</t>
  </si>
  <si>
    <t>Inwestycje długoterminowe, w tym</t>
  </si>
  <si>
    <t>Długoterminowe rozl. międzyokresowe</t>
  </si>
  <si>
    <t>Aktywa obrotowe</t>
  </si>
  <si>
    <t>Zapasy</t>
  </si>
  <si>
    <t>Należności krótkoterminowe</t>
  </si>
  <si>
    <t>Inwestycje krótkoterminowe</t>
  </si>
  <si>
    <t>Krótkoterminowe rozl. międzyokresowe</t>
  </si>
  <si>
    <t>Pasywa</t>
  </si>
  <si>
    <t>Kapitał (fundusz) własny</t>
  </si>
  <si>
    <t>Kapitał (fundusz)podstawowy</t>
  </si>
  <si>
    <t>Należne, lecz nie wniesione wkłady na poczet kapitału (wielkość ujemna)</t>
  </si>
  <si>
    <t>Udziały (akcje) własne (wielkość ujemna)</t>
  </si>
  <si>
    <t>Kapitał (fundusz) zapasowy</t>
  </si>
  <si>
    <t>Kapitał (fundusz) rezerwowy z aktualizacji wyceny</t>
  </si>
  <si>
    <t>Pozostałe kapitały (fundusze) rezerwowe</t>
  </si>
  <si>
    <t>Zysk (strata) z lat ubiegłych</t>
  </si>
  <si>
    <t>Zysk (strata) netto</t>
  </si>
  <si>
    <t>Odpisy z zysku netto w ciągu roku obrotowego (-)</t>
  </si>
  <si>
    <t>Zobowiązania i rezerwy na zobowiązania</t>
  </si>
  <si>
    <t>Rezerwy na zobowiazania</t>
  </si>
  <si>
    <t>Zobowiazania długoterminowe</t>
  </si>
  <si>
    <t>Długoterminowe pożyczki, kredyty w tym:</t>
  </si>
  <si>
    <t>2.1.1</t>
  </si>
  <si>
    <t>Zobowiązania krótkoterminowe</t>
  </si>
  <si>
    <t>Kredyty, pożyczki w tym:</t>
  </si>
  <si>
    <t>3.1.1</t>
  </si>
  <si>
    <t>3.2</t>
  </si>
  <si>
    <t>Pozostałe zobowiązania krótkoterminowe</t>
  </si>
  <si>
    <t>3.3</t>
  </si>
  <si>
    <t>Fundusze specjalne</t>
  </si>
  <si>
    <t>Rozliczenia międzyokresowe, w tym:</t>
  </si>
  <si>
    <t>4.1</t>
  </si>
  <si>
    <t>sprawdzenie</t>
  </si>
  <si>
    <t>Przepływy środków pieniężnych (w tys. zł)</t>
  </si>
  <si>
    <t>Przepływy środków pieniężnych z działalności operacyjnej</t>
  </si>
  <si>
    <t>Zysk ( strata ) netto</t>
  </si>
  <si>
    <t>Korekty o pozycje, w tym:</t>
  </si>
  <si>
    <t xml:space="preserve"> - amortyzacja (+), w tym:</t>
  </si>
  <si>
    <t>1.1</t>
  </si>
  <si>
    <t xml:space="preserve"> -  - z tytułu przedmiotowej inwestycji</t>
  </si>
  <si>
    <t xml:space="preserve"> - zmiana stanu zapasów </t>
  </si>
  <si>
    <t xml:space="preserve"> - zmiana stanu należn i roszcz </t>
  </si>
  <si>
    <t xml:space="preserve"> - zmiana stanu zob. krótkoterminowych (bez kredytów i pożyczek) </t>
  </si>
  <si>
    <t xml:space="preserve"> - zmiana stanu rozliczeń międzyokresowych, w tym:</t>
  </si>
  <si>
    <t xml:space="preserve"> -  - z tytułu dotacji </t>
  </si>
  <si>
    <t xml:space="preserve"> - pozostałe pozycje, w tym: </t>
  </si>
  <si>
    <t>6.1</t>
  </si>
  <si>
    <t xml:space="preserve"> - - zapłacone odsetki (+), w tym:</t>
  </si>
  <si>
    <t>6.1.1</t>
  </si>
  <si>
    <t>III.</t>
  </si>
  <si>
    <t>Środki pieniężne netto z działalności operacyjnej (I+/-II)</t>
  </si>
  <si>
    <t>Przepływy środków pieniężnych z działalności inwestycyjnej</t>
  </si>
  <si>
    <t>Wpływy, w tym:</t>
  </si>
  <si>
    <t>Wpływy z tytułu zbycia inwestycji w nieruch. oraz wart. niematerialne i prawne</t>
  </si>
  <si>
    <t>Pozostałe wpływy</t>
  </si>
  <si>
    <t>Wydatki, w tym:</t>
  </si>
  <si>
    <t>Wydatki inwestycyjne w nieruch. oraz wartości niematerialne i prawne, w tym:</t>
  </si>
  <si>
    <t xml:space="preserve"> - z tytułu przedmiotowej inwestycji</t>
  </si>
  <si>
    <t xml:space="preserve"> - odsetki w trakcie realizacji przedmiotowej inwestycji</t>
  </si>
  <si>
    <t>Pozostałe wydatki</t>
  </si>
  <si>
    <t>Przepływy pieniężne netto z działalności inwestycyjnej   ( I-II )</t>
  </si>
  <si>
    <t>Przepływy środków pieniężnych z działalności finansowej</t>
  </si>
  <si>
    <t>Z tytułu kredytów i pożyczek, w tym:</t>
  </si>
  <si>
    <t>Spłaty kredytów i pożyczek, w tym:</t>
  </si>
  <si>
    <t>Zapłacone odsetki, w tym:</t>
  </si>
  <si>
    <t xml:space="preserve">Pozostałe wydatki </t>
  </si>
  <si>
    <t>Przepływy pieniężne netto z działalności finansowej  (I-II)</t>
  </si>
  <si>
    <t>Przepływy pieniężne netto razem (A.III.+/-B.III.+/-C.III.)</t>
  </si>
  <si>
    <t>Bilansowa zmiana stanu środków pieniężnych</t>
  </si>
  <si>
    <t>Środki pieniężne na koniec okresu (F+/-D)</t>
  </si>
  <si>
    <t>Rok bieżący / prognoza</t>
  </si>
  <si>
    <t>Suma aktywów (A+B)</t>
  </si>
  <si>
    <t>Suma Pasywów (A+B)</t>
  </si>
  <si>
    <t>Przychody finansowe</t>
  </si>
  <si>
    <t xml:space="preserve"> - pozostałe środki pieniężne</t>
  </si>
  <si>
    <t xml:space="preserve"> - środki pieniężne w kasie i na rachunkach</t>
  </si>
  <si>
    <t xml:space="preserve"> - pozostałe koszty finansowe</t>
  </si>
  <si>
    <t xml:space="preserve"> - - - zapłacone odsetki od pożyczki WF</t>
  </si>
  <si>
    <t xml:space="preserve"> - pożyczki z WF</t>
  </si>
  <si>
    <t>tys. zł</t>
  </si>
  <si>
    <t>Bilans w wymaganym okresie odniesienia (w tys. zł)</t>
  </si>
  <si>
    <t>Rachunek zysków i strat – wariant porównawczy w wymaganym okresie odniesienia (w tys. zł)</t>
  </si>
  <si>
    <t>Planowane przepływy finansowe dla przedsięwzięcia w wymaganym okresie odniesienia (w tys. zł)</t>
  </si>
  <si>
    <t>Tabela nr 2.</t>
  </si>
  <si>
    <t>Tabela nr 3.</t>
  </si>
</sst>
</file>

<file path=xl/styles.xml><?xml version="1.0" encoding="utf-8"?>
<styleSheet xmlns="http://schemas.openxmlformats.org/spreadsheetml/2006/main">
  <numFmts count="6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0"/>
    <numFmt numFmtId="171" formatCode="0.000"/>
    <numFmt numFmtId="172" formatCode="0.00000"/>
    <numFmt numFmtId="173" formatCode="0.0000"/>
    <numFmt numFmtId="174" formatCode="0.000000"/>
    <numFmt numFmtId="175" formatCode="0.0000000"/>
    <numFmt numFmtId="176" formatCode="0.0%"/>
    <numFmt numFmtId="177" formatCode="0.00000000"/>
    <numFmt numFmtId="178" formatCode="#,##0.0_ ;\-#,##0.0\ "/>
    <numFmt numFmtId="179" formatCode="#,##0.00\ &quot;zł&quot;"/>
    <numFmt numFmtId="180" formatCode="_-* #,##0.000\ _z_ł_-;\-* #,##0.000\ _z_ł_-;_-* &quot;-&quot;??\ _z_ł_-;_-@_-"/>
    <numFmt numFmtId="181" formatCode="_-* #,##0.0\ _z_ł_-;\-* #,##0.0\ _z_ł_-;_-* &quot;-&quot;??\ _z_ł_-;_-@_-"/>
    <numFmt numFmtId="182" formatCode="_-* #,##0\ _z_ł_-;\-* #,##0\ _z_ł_-;_-* &quot;-&quot;??\ _z_ł_-;_-@_-"/>
    <numFmt numFmtId="183" formatCode="_-* #,##0.00\ _D_M_-;\-* #,##0.00\ _D_M_-;_-* &quot;-&quot;??\ _D_M_-;_-@_-"/>
    <numFmt numFmtId="184" formatCode="_-* #,##0\ _D_M_-;\-* #,##0\ _D_M_-;_-* &quot;-&quot;??\ _D_M_-;_-@_-"/>
    <numFmt numFmtId="185" formatCode="_-* #,##0&quot;грн.&quot;_-;_-* #,##0&quot;грн.&quot;\-;_-* &quot;-&quot;&quot;грн.&quot;_-;_-@_-"/>
    <numFmt numFmtId="186" formatCode="_-* #,##0_г_р_н_._-;_-* #,##0_г_р_н_.\-;_-* &quot;-&quot;_г_р_н_._-;_-@_-"/>
    <numFmt numFmtId="187" formatCode="_-* #,##0.00&quot;грн.&quot;_-;_-* #,##0.00&quot;грн.&quot;\-;_-* &quot;-&quot;??&quot;грн.&quot;_-;_-@_-"/>
    <numFmt numFmtId="188" formatCode="_-* #,##0.00_г_р_н_._-;_-* #,##0.00_г_р_н_.\-;_-* &quot;-&quot;??_г_р_н_._-;_-@_-"/>
    <numFmt numFmtId="189" formatCode="#,##0.0000"/>
    <numFmt numFmtId="190" formatCode="#,##0.00000"/>
    <numFmt numFmtId="191" formatCode="0.000%"/>
    <numFmt numFmtId="192" formatCode="_-* #,##0.0\ _D_M_-;\-* #,##0.0\ _D_M_-;_-* &quot;-&quot;??\ _D_M_-;_-@_-"/>
    <numFmt numFmtId="193" formatCode="#,##0.00;&quot;-&quot;#,##0.00"/>
    <numFmt numFmtId="194" formatCode="#,##0_);\(#,##0\)"/>
    <numFmt numFmtId="195" formatCode="#,##0\ &quot;zł&quot;"/>
    <numFmt numFmtId="196" formatCode="#,##0.00_);\(#,##0.00\)"/>
    <numFmt numFmtId="197" formatCode="#,##0.00\ _z_ł"/>
    <numFmt numFmtId="198" formatCode="#,##0.00;\-#,##0.00;0.00;[Red]&quot;FAŁSZ&quot;"/>
    <numFmt numFmtId="199" formatCode="_-* #,##0.0000\ _z_ł_-;\-* #,##0.0000\ _z_ł_-;_-* &quot;-&quot;??\ _z_ł_-;_-@_-"/>
    <numFmt numFmtId="200" formatCode="#,##0.00_ ;\-#,##0.00\ "/>
    <numFmt numFmtId="201" formatCode="#,##0.000_ ;\-#,##0.000\ "/>
    <numFmt numFmtId="202" formatCode="0.0000%"/>
    <numFmt numFmtId="203" formatCode="_-* #,##0.0\ _z_ł_-;\-* #,##0.0\ _z_ł_-;_-* &quot;-&quot;?\ _z_ł_-;_-@_-"/>
    <numFmt numFmtId="204" formatCode="#,##0.000000"/>
    <numFmt numFmtId="205" formatCode="#,##0_ ;\-#,##0\ "/>
    <numFmt numFmtId="206" formatCode="#,##0.0000000"/>
    <numFmt numFmtId="207" formatCode="#,##0.00_ ;[Red]\-#,##0.00\ "/>
    <numFmt numFmtId="208" formatCode="#,##0_ ;[Red]\-#,##0\ "/>
    <numFmt numFmtId="209" formatCode="_-* #,##0\ &quot;zł&quot;_-;\-* #,##0\ &quot;zł&quot;_-;_-* &quot;-&quot;??\ &quot;zł&quot;_-;_-@_-"/>
    <numFmt numFmtId="210" formatCode="0.00000%"/>
    <numFmt numFmtId="211" formatCode="#,##0.00\ [$zł-415];[Red]\-#,##0.00\ [$zł-415]"/>
    <numFmt numFmtId="212" formatCode="_-* #,##0.000\ _D_M_-;\-* #,##0.000\ _D_M_-;_-* &quot;-&quot;??\ _D_M_-;_-@_-"/>
    <numFmt numFmtId="213" formatCode="_-* #,##0.0000\ _D_M_-;\-* #,##0.0000\ _D_M_-;_-* &quot;-&quot;??\ _D_M_-;_-@_-"/>
    <numFmt numFmtId="214" formatCode="[$-415]d\ mmmm\ yyyy"/>
    <numFmt numFmtId="215" formatCode="#,##0.0\ _z_ł;\-#,##0.0\ _z_ł"/>
    <numFmt numFmtId="216" formatCode="_-* #,##0.000\ _z_ł_-;\-* #,##0.000\ _z_ł_-;_-* &quot;-&quot;???\ _z_ł_-;_-@_-"/>
    <numFmt numFmtId="217" formatCode="_-* #,##0.00\ _z_ł_-;\-* #,##0.00\ _z_ł_-;_-* &quot;-&quot;???\ _z_ł_-;_-@_-"/>
    <numFmt numFmtId="218" formatCode="_-* #,##0.0\ _z_ł_-;\-* #,##0.0\ _z_ł_-;_-* &quot;-&quot;???\ _z_ł_-;_-@_-"/>
    <numFmt numFmtId="219" formatCode="_-* #,##0.0\ &quot;zł&quot;_-;\-* #,##0.0\ &quot;zł&quot;_-;_-* &quot;-&quot;?\ &quot;zł&quot;_-;_-@_-"/>
    <numFmt numFmtId="220" formatCode="_-* #,##0.00\ _z_ł_-;\-* #,##0.00\ _z_ł_-;_-* &quot;-&quot;?\ _z_ł_-;_-@_-"/>
    <numFmt numFmtId="221" formatCode="_-* #,##0.000\ _z_ł_-;\-* #,##0.000\ _z_ł_-;_-* &quot;-&quot;?\ _z_ł_-;_-@_-"/>
  </numFmts>
  <fonts count="37">
    <font>
      <sz val="10"/>
      <name val="Arial"/>
      <family val="0"/>
    </font>
    <font>
      <sz val="10"/>
      <color indexed="22"/>
      <name val="Arial"/>
      <family val="2"/>
    </font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2"/>
      <color indexed="24"/>
      <name val="Arial"/>
      <family val="2"/>
    </font>
    <font>
      <sz val="11"/>
      <color indexed="17"/>
      <name val="Czcionka tekstu podstawowego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0"/>
      <name val="Arial Cyr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2"/>
      <name val="SwitzerlandCondensed"/>
      <family val="2"/>
    </font>
    <font>
      <sz val="10"/>
      <name val="Times New Roman CE"/>
      <family val="0"/>
    </font>
    <font>
      <b/>
      <sz val="11"/>
      <color indexed="52"/>
      <name val="Czcionka tekstu podstawowego"/>
      <family val="2"/>
    </font>
    <font>
      <b/>
      <sz val="8"/>
      <name val="Helv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imes New (W1)"/>
      <family val="1"/>
    </font>
    <font>
      <sz val="10"/>
      <color indexed="12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/>
      <top style="double"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3" fontId="1" fillId="0" borderId="0" applyFont="0" applyFill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0" borderId="0" applyFill="0" applyBorder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" fontId="12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193" fontId="23" fillId="0" borderId="0">
      <alignment/>
      <protection/>
    </xf>
    <xf numFmtId="193" fontId="23" fillId="0" borderId="0">
      <alignment/>
      <protection/>
    </xf>
    <xf numFmtId="193" fontId="23" fillId="0" borderId="0">
      <alignment/>
      <protection/>
    </xf>
    <xf numFmtId="193" fontId="23" fillId="0" borderId="0">
      <alignment/>
      <protection/>
    </xf>
    <xf numFmtId="193" fontId="23" fillId="0" borderId="0">
      <alignment/>
      <protection/>
    </xf>
    <xf numFmtId="193" fontId="23" fillId="0" borderId="0">
      <alignment/>
      <protection/>
    </xf>
    <xf numFmtId="193" fontId="23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20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>
      <alignment horizontal="center"/>
      <protection/>
    </xf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0" fillId="23" borderId="1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" borderId="0" applyNumberFormat="0" applyBorder="0" applyAlignment="0" applyProtection="0"/>
    <xf numFmtId="185" fontId="16" fillId="0" borderId="0" applyFont="0" applyFill="0" applyBorder="0" applyAlignment="0" applyProtection="0"/>
    <xf numFmtId="187" fontId="16" fillId="0" borderId="0" applyFont="0" applyFill="0" applyBorder="0" applyAlignment="0" applyProtection="0"/>
    <xf numFmtId="0" fontId="16" fillId="0" borderId="0">
      <alignment/>
      <protection/>
    </xf>
    <xf numFmtId="186" fontId="16" fillId="0" borderId="0" applyFont="0" applyFill="0" applyBorder="0" applyAlignment="0" applyProtection="0"/>
    <xf numFmtId="188" fontId="16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5" fillId="0" borderId="0" xfId="68" applyFont="1" applyAlignment="1">
      <alignment horizontal="left" vertical="center"/>
      <protection/>
    </xf>
    <xf numFmtId="0" fontId="6" fillId="0" borderId="0" xfId="68" applyFont="1" applyAlignment="1">
      <alignment vertical="center"/>
      <protection/>
    </xf>
    <xf numFmtId="0" fontId="6" fillId="0" borderId="0" xfId="68" applyFont="1" applyAlignment="1">
      <alignment horizontal="left" vertical="center"/>
      <protection/>
    </xf>
    <xf numFmtId="165" fontId="6" fillId="0" borderId="0" xfId="68" applyNumberFormat="1" applyFont="1" applyAlignment="1">
      <alignment vertical="center"/>
      <protection/>
    </xf>
    <xf numFmtId="165" fontId="5" fillId="0" borderId="0" xfId="68" applyNumberFormat="1" applyFont="1" applyBorder="1" applyAlignment="1">
      <alignment horizontal="center" vertical="center"/>
      <protection/>
    </xf>
    <xf numFmtId="165" fontId="5" fillId="0" borderId="0" xfId="68" applyNumberFormat="1" applyFont="1" applyBorder="1" applyAlignment="1">
      <alignment vertical="center" wrapText="1"/>
      <protection/>
    </xf>
    <xf numFmtId="165" fontId="6" fillId="0" borderId="0" xfId="68" applyNumberFormat="1" applyFont="1" applyBorder="1" applyAlignment="1">
      <alignment vertical="center"/>
      <protection/>
    </xf>
    <xf numFmtId="0" fontId="6" fillId="0" borderId="0" xfId="68" applyFont="1" applyAlignment="1">
      <alignment horizontal="center" vertical="center"/>
      <protection/>
    </xf>
    <xf numFmtId="0" fontId="5" fillId="0" borderId="0" xfId="68" applyFont="1" applyAlignment="1">
      <alignment vertical="center"/>
      <protection/>
    </xf>
    <xf numFmtId="165" fontId="6" fillId="0" borderId="12" xfId="68" applyNumberFormat="1" applyFont="1" applyBorder="1" applyAlignment="1">
      <alignment vertical="center"/>
      <protection/>
    </xf>
    <xf numFmtId="0" fontId="32" fillId="0" borderId="0" xfId="67" applyFont="1" applyAlignment="1">
      <alignment vertical="center"/>
      <protection/>
    </xf>
    <xf numFmtId="0" fontId="32" fillId="0" borderId="0" xfId="67" applyFont="1" applyAlignment="1">
      <alignment horizontal="center" vertical="center"/>
      <protection/>
    </xf>
    <xf numFmtId="0" fontId="32" fillId="0" borderId="0" xfId="67" applyFont="1" applyAlignment="1">
      <alignment vertical="center" wrapText="1"/>
      <protection/>
    </xf>
    <xf numFmtId="0" fontId="6" fillId="0" borderId="0" xfId="67" applyFont="1" applyAlignment="1">
      <alignment horizontal="center" vertical="center"/>
      <protection/>
    </xf>
    <xf numFmtId="0" fontId="5" fillId="0" borderId="0" xfId="67" applyFont="1" applyAlignment="1">
      <alignment vertical="center"/>
      <protection/>
    </xf>
    <xf numFmtId="0" fontId="6" fillId="0" borderId="0" xfId="67" applyFont="1" applyAlignment="1">
      <alignment vertical="center"/>
      <protection/>
    </xf>
    <xf numFmtId="0" fontId="6" fillId="0" borderId="0" xfId="67" applyFont="1">
      <alignment/>
      <protection/>
    </xf>
    <xf numFmtId="0" fontId="6" fillId="0" borderId="0" xfId="67" applyFont="1" applyAlignment="1">
      <alignment horizontal="center"/>
      <protection/>
    </xf>
    <xf numFmtId="0" fontId="6" fillId="0" borderId="0" xfId="66" applyFont="1" applyAlignment="1">
      <alignment horizontal="center" vertical="center"/>
      <protection/>
    </xf>
    <xf numFmtId="0" fontId="5" fillId="0" borderId="0" xfId="66" applyFont="1" applyAlignment="1">
      <alignment vertical="center"/>
      <protection/>
    </xf>
    <xf numFmtId="0" fontId="6" fillId="0" borderId="0" xfId="66" applyFont="1" applyAlignment="1">
      <alignment vertical="center"/>
      <protection/>
    </xf>
    <xf numFmtId="0" fontId="5" fillId="0" borderId="0" xfId="66" applyFont="1" applyBorder="1" applyAlignment="1">
      <alignment vertical="center"/>
      <protection/>
    </xf>
    <xf numFmtId="0" fontId="6" fillId="0" borderId="0" xfId="66" applyFont="1" applyBorder="1" applyAlignment="1">
      <alignment vertical="center"/>
      <protection/>
    </xf>
    <xf numFmtId="0" fontId="6" fillId="0" borderId="0" xfId="66" applyFont="1" applyFill="1" applyAlignment="1">
      <alignment vertical="center"/>
      <protection/>
    </xf>
    <xf numFmtId="0" fontId="5" fillId="0" borderId="0" xfId="66" applyFont="1" applyFill="1" applyBorder="1" applyAlignment="1">
      <alignment vertical="center"/>
      <protection/>
    </xf>
    <xf numFmtId="0" fontId="5" fillId="0" borderId="0" xfId="66" applyFont="1" applyFill="1" applyAlignment="1">
      <alignment vertical="center"/>
      <protection/>
    </xf>
    <xf numFmtId="165" fontId="5" fillId="0" borderId="13" xfId="66" applyNumberFormat="1" applyFont="1" applyBorder="1" applyAlignment="1">
      <alignment vertical="center"/>
      <protection/>
    </xf>
    <xf numFmtId="0" fontId="6" fillId="0" borderId="14" xfId="66" applyFont="1" applyBorder="1" applyAlignment="1">
      <alignment vertical="center"/>
      <protection/>
    </xf>
    <xf numFmtId="165" fontId="6" fillId="0" borderId="14" xfId="66" applyNumberFormat="1" applyFont="1" applyBorder="1" applyAlignment="1">
      <alignment vertical="center"/>
      <protection/>
    </xf>
    <xf numFmtId="0" fontId="5" fillId="0" borderId="14" xfId="66" applyFont="1" applyBorder="1" applyAlignment="1">
      <alignment vertical="center"/>
      <protection/>
    </xf>
    <xf numFmtId="165" fontId="5" fillId="0" borderId="14" xfId="66" applyNumberFormat="1" applyFont="1" applyBorder="1" applyAlignment="1">
      <alignment vertical="center"/>
      <protection/>
    </xf>
    <xf numFmtId="0" fontId="6" fillId="0" borderId="14" xfId="66" applyFont="1" applyFill="1" applyBorder="1" applyAlignment="1">
      <alignment vertical="center"/>
      <protection/>
    </xf>
    <xf numFmtId="0" fontId="6" fillId="0" borderId="14" xfId="66" applyFont="1" applyBorder="1" applyAlignment="1">
      <alignment vertical="center" wrapText="1"/>
      <protection/>
    </xf>
    <xf numFmtId="0" fontId="5" fillId="0" borderId="14" xfId="66" applyFont="1" applyBorder="1" applyAlignment="1">
      <alignment vertical="center" wrapText="1"/>
      <protection/>
    </xf>
    <xf numFmtId="0" fontId="35" fillId="0" borderId="0" xfId="66" applyFont="1" applyBorder="1" applyAlignment="1">
      <alignment vertical="center"/>
      <protection/>
    </xf>
    <xf numFmtId="0" fontId="6" fillId="0" borderId="0" xfId="66" applyFont="1" applyBorder="1" applyAlignment="1">
      <alignment vertical="center" wrapText="1"/>
      <protection/>
    </xf>
    <xf numFmtId="165" fontId="6" fillId="0" borderId="0" xfId="66" applyNumberFormat="1" applyFont="1" applyBorder="1" applyAlignment="1">
      <alignment vertical="center"/>
      <protection/>
    </xf>
    <xf numFmtId="0" fontId="5" fillId="0" borderId="0" xfId="66" applyFont="1" applyBorder="1" applyAlignment="1">
      <alignment vertical="center" wrapText="1"/>
      <protection/>
    </xf>
    <xf numFmtId="165" fontId="5" fillId="0" borderId="0" xfId="66" applyNumberFormat="1" applyFont="1" applyBorder="1" applyAlignment="1">
      <alignment vertical="center"/>
      <protection/>
    </xf>
    <xf numFmtId="165" fontId="35" fillId="0" borderId="0" xfId="66" applyNumberFormat="1" applyFont="1" applyBorder="1" applyAlignment="1">
      <alignment horizontal="center" vertical="center"/>
      <protection/>
    </xf>
    <xf numFmtId="3" fontId="5" fillId="0" borderId="0" xfId="66" applyNumberFormat="1" applyFont="1" applyBorder="1" applyAlignment="1">
      <alignment vertical="center"/>
      <protection/>
    </xf>
    <xf numFmtId="0" fontId="6" fillId="0" borderId="0" xfId="66" applyFont="1" applyBorder="1" applyAlignment="1">
      <alignment horizontal="center" vertical="center"/>
      <protection/>
    </xf>
    <xf numFmtId="0" fontId="6" fillId="0" borderId="0" xfId="66" applyFont="1" applyFill="1" applyBorder="1" applyAlignment="1">
      <alignment vertical="center"/>
      <protection/>
    </xf>
    <xf numFmtId="0" fontId="5" fillId="0" borderId="15" xfId="66" applyFont="1" applyFill="1" applyBorder="1" applyAlignment="1">
      <alignment horizontal="center" vertical="center"/>
      <protection/>
    </xf>
    <xf numFmtId="165" fontId="6" fillId="0" borderId="12" xfId="66" applyNumberFormat="1" applyFont="1" applyBorder="1" applyAlignment="1">
      <alignment vertical="center"/>
      <protection/>
    </xf>
    <xf numFmtId="0" fontId="35" fillId="0" borderId="0" xfId="66" applyFont="1" applyBorder="1" applyAlignment="1">
      <alignment horizontal="left" vertical="center"/>
      <protection/>
    </xf>
    <xf numFmtId="165" fontId="35" fillId="0" borderId="0" xfId="66" applyNumberFormat="1" applyFont="1" applyBorder="1" applyAlignment="1">
      <alignment vertical="center"/>
      <protection/>
    </xf>
    <xf numFmtId="0" fontId="6" fillId="0" borderId="14" xfId="66" applyFont="1" applyFill="1" applyBorder="1" applyAlignment="1">
      <alignment vertical="center" wrapText="1"/>
      <protection/>
    </xf>
    <xf numFmtId="165" fontId="5" fillId="0" borderId="12" xfId="66" applyNumberFormat="1" applyFont="1" applyBorder="1" applyAlignment="1">
      <alignment vertical="center"/>
      <protection/>
    </xf>
    <xf numFmtId="0" fontId="5" fillId="0" borderId="0" xfId="66" applyFont="1" applyBorder="1" applyAlignment="1">
      <alignment horizontal="center" vertical="center"/>
      <protection/>
    </xf>
    <xf numFmtId="0" fontId="5" fillId="0" borderId="0" xfId="66" applyFont="1" applyAlignment="1">
      <alignment horizontal="center" vertical="center"/>
      <protection/>
    </xf>
    <xf numFmtId="165" fontId="5" fillId="0" borderId="0" xfId="68" applyNumberFormat="1" applyFont="1" applyBorder="1" applyAlignment="1">
      <alignment horizontal="center" vertical="center" wrapText="1"/>
      <protection/>
    </xf>
    <xf numFmtId="0" fontId="35" fillId="0" borderId="0" xfId="66" applyFont="1" applyBorder="1" applyAlignment="1">
      <alignment horizontal="center" vertical="center"/>
      <protection/>
    </xf>
    <xf numFmtId="0" fontId="5" fillId="0" borderId="0" xfId="66" applyFont="1" applyAlignment="1">
      <alignment horizontal="left" vertical="center"/>
      <protection/>
    </xf>
    <xf numFmtId="0" fontId="5" fillId="0" borderId="12" xfId="66" applyFont="1" applyFill="1" applyBorder="1" applyAlignment="1">
      <alignment horizontal="center" vertical="center"/>
      <protection/>
    </xf>
    <xf numFmtId="0" fontId="7" fillId="0" borderId="0" xfId="66" applyFont="1" applyBorder="1" applyAlignment="1">
      <alignment vertical="center"/>
      <protection/>
    </xf>
    <xf numFmtId="0" fontId="7" fillId="0" borderId="14" xfId="66" applyFont="1" applyBorder="1" applyAlignment="1">
      <alignment vertical="center"/>
      <protection/>
    </xf>
    <xf numFmtId="165" fontId="7" fillId="0" borderId="13" xfId="66" applyNumberFormat="1" applyFont="1" applyBorder="1" applyAlignment="1">
      <alignment vertical="center"/>
      <protection/>
    </xf>
    <xf numFmtId="165" fontId="7" fillId="0" borderId="14" xfId="66" applyNumberFormat="1" applyFont="1" applyBorder="1" applyAlignment="1">
      <alignment vertical="center"/>
      <protection/>
    </xf>
    <xf numFmtId="165" fontId="7" fillId="0" borderId="16" xfId="66" applyNumberFormat="1" applyFont="1" applyBorder="1" applyAlignment="1">
      <alignment vertical="center"/>
      <protection/>
    </xf>
    <xf numFmtId="0" fontId="7" fillId="0" borderId="0" xfId="66" applyFont="1" applyBorder="1" applyAlignment="1">
      <alignment horizontal="center" vertical="center"/>
      <protection/>
    </xf>
    <xf numFmtId="165" fontId="7" fillId="0" borderId="0" xfId="66" applyNumberFormat="1" applyFont="1" applyBorder="1" applyAlignment="1">
      <alignment vertical="center"/>
      <protection/>
    </xf>
    <xf numFmtId="0" fontId="6" fillId="0" borderId="0" xfId="66" applyFont="1" applyFill="1" applyBorder="1" applyAlignment="1">
      <alignment horizontal="center" vertical="center"/>
      <protection/>
    </xf>
    <xf numFmtId="0" fontId="7" fillId="0" borderId="13" xfId="66" applyFont="1" applyBorder="1" applyAlignment="1">
      <alignment horizontal="center" vertical="center"/>
      <protection/>
    </xf>
    <xf numFmtId="0" fontId="6" fillId="0" borderId="14" xfId="66" applyFont="1" applyBorder="1" applyAlignment="1">
      <alignment horizontal="center" vertical="center" wrapText="1"/>
      <protection/>
    </xf>
    <xf numFmtId="0" fontId="5" fillId="0" borderId="14" xfId="66" applyFont="1" applyBorder="1" applyAlignment="1">
      <alignment vertical="center" shrinkToFit="1"/>
      <protection/>
    </xf>
    <xf numFmtId="0" fontId="7" fillId="0" borderId="0" xfId="66" applyFont="1" applyAlignment="1">
      <alignment vertical="center"/>
      <protection/>
    </xf>
    <xf numFmtId="0" fontId="7" fillId="0" borderId="14" xfId="66" applyFont="1" applyBorder="1" applyAlignment="1">
      <alignment vertical="center" wrapText="1"/>
      <protection/>
    </xf>
    <xf numFmtId="0" fontId="5" fillId="0" borderId="14" xfId="66" applyFont="1" applyBorder="1" applyAlignment="1">
      <alignment horizontal="center" vertical="center" wrapText="1"/>
      <protection/>
    </xf>
    <xf numFmtId="0" fontId="7" fillId="0" borderId="14" xfId="66" applyFont="1" applyBorder="1" applyAlignment="1">
      <alignment horizontal="center" vertical="center" wrapText="1"/>
      <protection/>
    </xf>
    <xf numFmtId="0" fontId="34" fillId="20" borderId="14" xfId="66" applyFont="1" applyFill="1" applyBorder="1" applyAlignment="1">
      <alignment horizontal="center" vertical="center" wrapText="1"/>
      <protection/>
    </xf>
    <xf numFmtId="0" fontId="36" fillId="20" borderId="14" xfId="68" applyFont="1" applyFill="1" applyBorder="1" applyAlignment="1">
      <alignment horizontal="center" vertical="center"/>
      <protection/>
    </xf>
    <xf numFmtId="165" fontId="6" fillId="0" borderId="14" xfId="68" applyNumberFormat="1" applyFont="1" applyFill="1" applyBorder="1" applyAlignment="1">
      <alignment vertical="center"/>
      <protection/>
    </xf>
    <xf numFmtId="165" fontId="6" fillId="0" borderId="0" xfId="68" applyNumberFormat="1" applyFont="1" applyFill="1" applyAlignment="1">
      <alignment vertical="center"/>
      <protection/>
    </xf>
    <xf numFmtId="165" fontId="7" fillId="0" borderId="14" xfId="68" applyNumberFormat="1" applyFont="1" applyFill="1" applyBorder="1" applyAlignment="1">
      <alignment vertical="center"/>
      <protection/>
    </xf>
    <xf numFmtId="165" fontId="7" fillId="0" borderId="16" xfId="68" applyNumberFormat="1" applyFont="1" applyFill="1" applyBorder="1" applyAlignment="1">
      <alignment vertical="center"/>
      <protection/>
    </xf>
    <xf numFmtId="165" fontId="7" fillId="0" borderId="0" xfId="68" applyNumberFormat="1" applyFont="1" applyFill="1" applyAlignment="1">
      <alignment vertical="center"/>
      <protection/>
    </xf>
    <xf numFmtId="165" fontId="5" fillId="0" borderId="15" xfId="68" applyNumberFormat="1" applyFont="1" applyFill="1" applyBorder="1" applyAlignment="1">
      <alignment vertical="center"/>
      <protection/>
    </xf>
    <xf numFmtId="165" fontId="6" fillId="0" borderId="12" xfId="68" applyNumberFormat="1" applyFont="1" applyFill="1" applyBorder="1" applyAlignment="1">
      <alignment vertical="center"/>
      <protection/>
    </xf>
    <xf numFmtId="165" fontId="6" fillId="0" borderId="14" xfId="68" applyNumberFormat="1" applyFont="1" applyFill="1" applyBorder="1" applyAlignment="1">
      <alignment vertical="center" wrapText="1"/>
      <protection/>
    </xf>
    <xf numFmtId="165" fontId="5" fillId="0" borderId="14" xfId="68" applyNumberFormat="1" applyFont="1" applyFill="1" applyBorder="1" applyAlignment="1">
      <alignment vertical="center" wrapText="1"/>
      <protection/>
    </xf>
    <xf numFmtId="165" fontId="5" fillId="0" borderId="0" xfId="68" applyNumberFormat="1" applyFont="1" applyFill="1" applyBorder="1" applyAlignment="1">
      <alignment horizontal="center" vertical="center"/>
      <protection/>
    </xf>
    <xf numFmtId="165" fontId="5" fillId="0" borderId="0" xfId="68" applyNumberFormat="1" applyFont="1" applyFill="1" applyBorder="1" applyAlignment="1">
      <alignment vertical="center" wrapText="1"/>
      <protection/>
    </xf>
    <xf numFmtId="165" fontId="6" fillId="0" borderId="0" xfId="68" applyNumberFormat="1" applyFont="1" applyFill="1" applyBorder="1" applyAlignment="1">
      <alignment vertical="center"/>
      <protection/>
    </xf>
    <xf numFmtId="165" fontId="5" fillId="0" borderId="14" xfId="68" applyNumberFormat="1" applyFont="1" applyBorder="1" applyAlignment="1">
      <alignment horizontal="center" vertical="center"/>
      <protection/>
    </xf>
    <xf numFmtId="165" fontId="6" fillId="0" borderId="14" xfId="68" applyNumberFormat="1" applyFont="1" applyFill="1" applyBorder="1" applyAlignment="1">
      <alignment horizontal="center" vertical="center"/>
      <protection/>
    </xf>
    <xf numFmtId="165" fontId="7" fillId="0" borderId="14" xfId="68" applyNumberFormat="1" applyFont="1" applyFill="1" applyBorder="1" applyAlignment="1">
      <alignment horizontal="center" vertical="center"/>
      <protection/>
    </xf>
    <xf numFmtId="165" fontId="5" fillId="0" borderId="14" xfId="68" applyNumberFormat="1" applyFont="1" applyFill="1" applyBorder="1" applyAlignment="1">
      <alignment horizontal="center" vertical="center"/>
      <protection/>
    </xf>
    <xf numFmtId="165" fontId="5" fillId="0" borderId="14" xfId="68" applyNumberFormat="1" applyFont="1" applyFill="1" applyBorder="1" applyAlignment="1">
      <alignment vertical="center"/>
      <protection/>
    </xf>
    <xf numFmtId="165" fontId="5" fillId="0" borderId="15" xfId="68" applyNumberFormat="1" applyFont="1" applyBorder="1" applyAlignment="1">
      <alignment vertical="center" wrapText="1"/>
      <protection/>
    </xf>
    <xf numFmtId="0" fontId="5" fillId="20" borderId="16" xfId="68" applyFont="1" applyFill="1" applyBorder="1" applyAlignment="1">
      <alignment horizontal="center" vertical="center"/>
      <protection/>
    </xf>
    <xf numFmtId="165" fontId="6" fillId="0" borderId="17" xfId="68" applyNumberFormat="1" applyFont="1" applyBorder="1" applyAlignment="1">
      <alignment vertical="center"/>
      <protection/>
    </xf>
    <xf numFmtId="165" fontId="7" fillId="0" borderId="16" xfId="68" applyNumberFormat="1" applyFont="1" applyFill="1" applyBorder="1" applyAlignment="1">
      <alignment horizontal="center" vertical="center"/>
      <protection/>
    </xf>
    <xf numFmtId="165" fontId="6" fillId="0" borderId="15" xfId="68" applyNumberFormat="1" applyFont="1" applyFill="1" applyBorder="1" applyAlignment="1">
      <alignment horizontal="center" vertical="center"/>
      <protection/>
    </xf>
    <xf numFmtId="165" fontId="6" fillId="0" borderId="17" xfId="68" applyNumberFormat="1" applyFont="1" applyFill="1" applyBorder="1" applyAlignment="1">
      <alignment vertical="center"/>
      <protection/>
    </xf>
    <xf numFmtId="0" fontId="5" fillId="20" borderId="14" xfId="66" applyFont="1" applyFill="1" applyBorder="1" applyAlignment="1">
      <alignment horizontal="center" vertical="center" wrapText="1"/>
      <protection/>
    </xf>
    <xf numFmtId="0" fontId="34" fillId="20" borderId="14" xfId="66" applyFont="1" applyFill="1" applyBorder="1" applyAlignment="1">
      <alignment horizontal="center" vertical="center" shrinkToFit="1"/>
      <protection/>
    </xf>
    <xf numFmtId="0" fontId="36" fillId="20" borderId="14" xfId="66" applyFont="1" applyFill="1" applyBorder="1" applyAlignment="1">
      <alignment horizontal="center" vertical="center"/>
      <protection/>
    </xf>
    <xf numFmtId="0" fontId="5" fillId="20" borderId="14" xfId="66" applyFont="1" applyFill="1" applyBorder="1" applyAlignment="1">
      <alignment horizontal="center" vertical="center"/>
      <protection/>
    </xf>
    <xf numFmtId="0" fontId="7" fillId="0" borderId="14" xfId="66" applyFont="1" applyBorder="1" applyAlignment="1">
      <alignment horizontal="center" vertical="center"/>
      <protection/>
    </xf>
    <xf numFmtId="0" fontId="6" fillId="0" borderId="14" xfId="66" applyFont="1" applyBorder="1" applyAlignment="1">
      <alignment horizontal="center" vertical="center"/>
      <protection/>
    </xf>
    <xf numFmtId="0" fontId="33" fillId="0" borderId="14" xfId="66" applyFont="1" applyBorder="1" applyAlignment="1">
      <alignment horizontal="center" vertical="center"/>
      <protection/>
    </xf>
    <xf numFmtId="0" fontId="5" fillId="0" borderId="14" xfId="66" applyFont="1" applyBorder="1" applyAlignment="1">
      <alignment horizontal="center" vertical="center"/>
      <protection/>
    </xf>
    <xf numFmtId="0" fontId="6" fillId="0" borderId="14" xfId="66" applyFont="1" applyFill="1" applyBorder="1" applyAlignment="1">
      <alignment horizontal="center" vertical="center"/>
      <protection/>
    </xf>
    <xf numFmtId="0" fontId="5" fillId="20" borderId="16" xfId="66" applyFont="1" applyFill="1" applyBorder="1" applyAlignment="1">
      <alignment horizontal="center" vertical="center"/>
      <protection/>
    </xf>
    <xf numFmtId="0" fontId="5" fillId="20" borderId="16" xfId="66" applyFont="1" applyFill="1" applyBorder="1" applyAlignment="1">
      <alignment horizontal="center" vertical="center" wrapText="1"/>
      <protection/>
    </xf>
    <xf numFmtId="0" fontId="5" fillId="0" borderId="12" xfId="66" applyFont="1" applyFill="1" applyBorder="1" applyAlignment="1">
      <alignment horizontal="center" vertical="center" wrapText="1"/>
      <protection/>
    </xf>
    <xf numFmtId="165" fontId="6" fillId="0" borderId="17" xfId="66" applyNumberFormat="1" applyFont="1" applyBorder="1" applyAlignment="1">
      <alignment vertical="center"/>
      <protection/>
    </xf>
    <xf numFmtId="0" fontId="6" fillId="0" borderId="14" xfId="66" applyFont="1" applyFill="1" applyBorder="1" applyAlignment="1">
      <alignment horizontal="center" vertical="center" wrapText="1"/>
      <protection/>
    </xf>
    <xf numFmtId="0" fontId="5" fillId="0" borderId="15" xfId="66" applyFont="1" applyBorder="1" applyAlignment="1">
      <alignment vertical="center" wrapText="1"/>
      <protection/>
    </xf>
    <xf numFmtId="0" fontId="5" fillId="0" borderId="13" xfId="66" applyFont="1" applyBorder="1" applyAlignment="1">
      <alignment horizontal="center" vertical="center" wrapText="1"/>
      <protection/>
    </xf>
    <xf numFmtId="165" fontId="5" fillId="0" borderId="17" xfId="66" applyNumberFormat="1" applyFont="1" applyBorder="1" applyAlignment="1">
      <alignment vertical="center"/>
      <protection/>
    </xf>
    <xf numFmtId="0" fontId="7" fillId="0" borderId="16" xfId="66" applyFont="1" applyBorder="1" applyAlignment="1">
      <alignment horizontal="center" vertical="center" wrapText="1"/>
      <protection/>
    </xf>
    <xf numFmtId="165" fontId="5" fillId="0" borderId="13" xfId="68" applyNumberFormat="1" applyFont="1" applyFill="1" applyBorder="1" applyAlignment="1">
      <alignment horizontal="center" vertical="center"/>
      <protection/>
    </xf>
    <xf numFmtId="165" fontId="5" fillId="0" borderId="13" xfId="68" applyNumberFormat="1" applyFont="1" applyFill="1" applyBorder="1" applyAlignment="1">
      <alignment vertical="center"/>
      <protection/>
    </xf>
    <xf numFmtId="165" fontId="5" fillId="0" borderId="0" xfId="68" applyNumberFormat="1" applyFont="1" applyFill="1" applyAlignment="1">
      <alignment vertical="center"/>
      <protection/>
    </xf>
    <xf numFmtId="0" fontId="5" fillId="0" borderId="14" xfId="66" applyFont="1" applyFill="1" applyBorder="1" applyAlignment="1">
      <alignment horizontal="center" vertical="center"/>
      <protection/>
    </xf>
    <xf numFmtId="0" fontId="5" fillId="0" borderId="14" xfId="66" applyFont="1" applyFill="1" applyBorder="1" applyAlignment="1">
      <alignment vertical="center"/>
      <protection/>
    </xf>
    <xf numFmtId="165" fontId="5" fillId="0" borderId="14" xfId="66" applyNumberFormat="1" applyFont="1" applyFill="1" applyBorder="1" applyAlignment="1">
      <alignment vertical="center"/>
      <protection/>
    </xf>
    <xf numFmtId="165" fontId="6" fillId="0" borderId="14" xfId="66" applyNumberFormat="1" applyFont="1" applyFill="1" applyBorder="1" applyAlignment="1">
      <alignment vertical="center"/>
      <protection/>
    </xf>
    <xf numFmtId="0" fontId="35" fillId="0" borderId="0" xfId="67" applyFont="1" applyAlignment="1">
      <alignment vertical="center"/>
      <protection/>
    </xf>
    <xf numFmtId="0" fontId="35" fillId="0" borderId="0" xfId="67" applyFont="1" applyAlignment="1">
      <alignment vertical="top"/>
      <protection/>
    </xf>
    <xf numFmtId="0" fontId="5" fillId="0" borderId="0" xfId="66" applyFont="1" applyFill="1" applyBorder="1" applyAlignment="1">
      <alignment horizontal="center" vertical="center" wrapText="1"/>
      <protection/>
    </xf>
    <xf numFmtId="0" fontId="5" fillId="0" borderId="18" xfId="66" applyFont="1" applyFill="1" applyBorder="1" applyAlignment="1">
      <alignment horizontal="center" vertical="center" wrapText="1"/>
      <protection/>
    </xf>
    <xf numFmtId="0" fontId="5" fillId="20" borderId="14" xfId="68" applyFont="1" applyFill="1" applyBorder="1" applyAlignment="1">
      <alignment horizontal="center" vertical="center"/>
      <protection/>
    </xf>
    <xf numFmtId="0" fontId="5" fillId="20" borderId="16" xfId="68" applyFont="1" applyFill="1" applyBorder="1" applyAlignment="1">
      <alignment horizontal="center" vertical="center"/>
      <protection/>
    </xf>
    <xf numFmtId="0" fontId="5" fillId="20" borderId="14" xfId="66" applyFont="1" applyFill="1" applyBorder="1" applyAlignment="1">
      <alignment horizontal="center" vertical="center" wrapText="1"/>
      <protection/>
    </xf>
  </cellXfs>
  <cellStyles count="7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0" xfId="39"/>
    <cellStyle name="Dane wejściowe" xfId="40"/>
    <cellStyle name="Dane wyjściowe" xfId="41"/>
    <cellStyle name="Date" xfId="42"/>
    <cellStyle name="Dobre" xfId="43"/>
    <cellStyle name="Comma" xfId="44"/>
    <cellStyle name="Comma [0]" xfId="45"/>
    <cellStyle name="Fixed" xfId="46"/>
    <cellStyle name="HEADING1" xfId="47"/>
    <cellStyle name="HEADING2" xfId="48"/>
    <cellStyle name="Hyperlink" xfId="49"/>
    <cellStyle name="Iau?iue_Ecnn1 (2)" xfId="50"/>
    <cellStyle name="Komórka połączona" xfId="51"/>
    <cellStyle name="Komórka zaznaczona" xfId="52"/>
    <cellStyle name="Nagłówek 1" xfId="53"/>
    <cellStyle name="Nagłówek 2" xfId="54"/>
    <cellStyle name="Nagłówek 3" xfId="55"/>
    <cellStyle name="Nagłówek 4" xfId="56"/>
    <cellStyle name="Neutralne" xfId="57"/>
    <cellStyle name="Normal - Styl1" xfId="58"/>
    <cellStyle name="Normal - Styl2" xfId="59"/>
    <cellStyle name="Normal - Styl3" xfId="60"/>
    <cellStyle name="Normal - Styl4" xfId="61"/>
    <cellStyle name="Normal - Styl5" xfId="62"/>
    <cellStyle name="Normal - Styl6" xfId="63"/>
    <cellStyle name="Normal - Styl7" xfId="64"/>
    <cellStyle name="Normal_~1065031" xfId="65"/>
    <cellStyle name="Normalny_Kredyty dopłatowe_Tabele do wniosku" xfId="66"/>
    <cellStyle name="Normalny_tabele_do_SW" xfId="67"/>
    <cellStyle name="Normalny_tabele_do_SW - 4.4 Hardex" xfId="68"/>
    <cellStyle name="Obliczenia" xfId="69"/>
    <cellStyle name="Followed Hyperlink" xfId="70"/>
    <cellStyle name="Percent" xfId="71"/>
    <cellStyle name="STATE" xfId="72"/>
    <cellStyle name="Suma" xfId="73"/>
    <cellStyle name="Tekst objaśnienia" xfId="74"/>
    <cellStyle name="Tekst ostrzeżenia" xfId="75"/>
    <cellStyle name="Total" xfId="76"/>
    <cellStyle name="Tytuł" xfId="77"/>
    <cellStyle name="Uwaga" xfId="78"/>
    <cellStyle name="Currency" xfId="79"/>
    <cellStyle name="Currency [0]" xfId="80"/>
    <cellStyle name="Złe" xfId="81"/>
    <cellStyle name="Денежный [0]_11" xfId="82"/>
    <cellStyle name="Денежный_11" xfId="83"/>
    <cellStyle name="Обычный_04.OSS" xfId="84"/>
    <cellStyle name="Финансовый [0]_11" xfId="85"/>
    <cellStyle name="Финансовый_11" xfId="8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nfosigw.gov.pl/Dokumenty\GIG\SW_Piekosz&#243;w\Wersja%20XII%202008\SW_Piekosz&#243;w%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nfosigw.gov.pl/Dokumenty\GIG\SW_Piekosz&#243;w\SW_Grodzisk_SS_ver_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nfosigw.gov.pl/GIG\SW_Kalwaria\Analiza%20wra&#380;liwo&#347;ci\SW_Kalwaria_Sp&#243;&#322;ka_Sp&#243;&#322;ka%20N_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nfosigw.gov.pl/GIG\SW_Kalwaria\SW_Kalwaria_ver%2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nfosigw.gov.pl/GIG\SW_Kalwaria\Micha&#322;\Dokumenty\GIG\SW\Brwin&#243;w\Modele%20-%20zalaczniki%20finansowe\Kopia%20Brwin&#243;w%20-%20model%2021.05.2007(SB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jątek 2008"/>
      <sheetName val="I. Założenia"/>
      <sheetName val="II. Obliczenia WI"/>
      <sheetName val="II. Obliczenia W0"/>
      <sheetName val="III. Wyniki_1"/>
      <sheetName val="III. Wyniki_2"/>
      <sheetName val="Analiza wrażliwości"/>
      <sheetName val="Wykresy"/>
      <sheetName val="CBA"/>
      <sheetName val="CBA Wyniki UE"/>
      <sheetName val="CBA Wyniki"/>
      <sheetName val="Demografia"/>
      <sheetName val="Rejestr zmian"/>
    </sheetNames>
    <sheetDataSet>
      <sheetData sheetId="1">
        <row r="11">
          <cell r="G11">
            <v>0.0525</v>
          </cell>
          <cell r="H11">
            <v>0.06</v>
          </cell>
          <cell r="I11">
            <v>0.0575</v>
          </cell>
          <cell r="J11">
            <v>0.055</v>
          </cell>
          <cell r="K11">
            <v>0.0525</v>
          </cell>
          <cell r="L11">
            <v>0.05</v>
          </cell>
          <cell r="M11">
            <v>0.0475</v>
          </cell>
          <cell r="N11">
            <v>0.045</v>
          </cell>
          <cell r="O11">
            <v>0.045</v>
          </cell>
          <cell r="P11">
            <v>0.045</v>
          </cell>
          <cell r="Q11">
            <v>0.045</v>
          </cell>
          <cell r="R11">
            <v>0.045</v>
          </cell>
          <cell r="S11">
            <v>0.045</v>
          </cell>
          <cell r="T11">
            <v>0.045</v>
          </cell>
          <cell r="U11">
            <v>0.045</v>
          </cell>
          <cell r="V11">
            <v>0.045</v>
          </cell>
          <cell r="W11">
            <v>0.045</v>
          </cell>
          <cell r="X11">
            <v>0.045</v>
          </cell>
          <cell r="Y11">
            <v>0.045</v>
          </cell>
          <cell r="Z11">
            <v>0.045</v>
          </cell>
          <cell r="AA11">
            <v>0.045</v>
          </cell>
          <cell r="AB11">
            <v>0.045</v>
          </cell>
          <cell r="AC11">
            <v>0.045</v>
          </cell>
          <cell r="AD11">
            <v>0.045</v>
          </cell>
          <cell r="AE11">
            <v>0.045</v>
          </cell>
          <cell r="AF11">
            <v>0.045</v>
          </cell>
          <cell r="AG11">
            <v>0.045</v>
          </cell>
          <cell r="AH11">
            <v>0.045</v>
          </cell>
          <cell r="AI11">
            <v>0.045</v>
          </cell>
          <cell r="AJ11">
            <v>0.045</v>
          </cell>
          <cell r="AK11">
            <v>0.045</v>
          </cell>
          <cell r="AL11">
            <v>0.045</v>
          </cell>
          <cell r="AM11">
            <v>0.045</v>
          </cell>
          <cell r="AN11">
            <v>0.045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jątek XII 2007"/>
      <sheetName val="I. Założenia"/>
      <sheetName val="II. Obliczenia WI"/>
      <sheetName val="II. Obliczenia W0"/>
      <sheetName val="III. Wyniki długie"/>
      <sheetName val="III. Wyniki"/>
      <sheetName val="CBA Wyniki UE"/>
      <sheetName val="CBA"/>
      <sheetName val="CBA Wyniki"/>
      <sheetName val="Wykresy"/>
      <sheetName val="Demografia"/>
    </sheetNames>
    <sheetDataSet>
      <sheetData sheetId="1">
        <row r="88">
          <cell r="D88">
            <v>0.035</v>
          </cell>
        </row>
        <row r="100">
          <cell r="D100">
            <v>0.095</v>
          </cell>
        </row>
        <row r="101">
          <cell r="D101">
            <v>0.039</v>
          </cell>
        </row>
        <row r="154">
          <cell r="D154">
            <v>0.2</v>
          </cell>
        </row>
      </sheetData>
      <sheetData sheetId="2">
        <row r="163">
          <cell r="D163">
            <v>0.41891011016231017</v>
          </cell>
          <cell r="E163">
            <v>0.40425409600459905</v>
          </cell>
          <cell r="F163">
            <v>0.4105260369762144</v>
          </cell>
          <cell r="G163">
            <v>0.4047860316470497</v>
          </cell>
          <cell r="H163">
            <v>0.20234460473096041</v>
          </cell>
          <cell r="I163">
            <v>0.20348358165506925</v>
          </cell>
          <cell r="J163">
            <v>0.21278909804507995</v>
          </cell>
          <cell r="K163">
            <v>0.20075247466100243</v>
          </cell>
          <cell r="L163">
            <v>0.18656665660317434</v>
          </cell>
          <cell r="M163">
            <v>0.18382105999957124</v>
          </cell>
          <cell r="N163">
            <v>0.18442253771058348</v>
          </cell>
          <cell r="O163">
            <v>0.18439344604242863</v>
          </cell>
          <cell r="P163">
            <v>0.18288286554555933</v>
          </cell>
          <cell r="Q163">
            <v>0.1834721883824883</v>
          </cell>
          <cell r="R163">
            <v>0.18391040197884043</v>
          </cell>
          <cell r="S163">
            <v>0.18435900666766863</v>
          </cell>
          <cell r="T163">
            <v>0.1848742317617853</v>
          </cell>
          <cell r="U163">
            <v>0.18562529263829033</v>
          </cell>
          <cell r="V163">
            <v>0.18652873332439168</v>
          </cell>
          <cell r="W163">
            <v>0.18689169241986686</v>
          </cell>
          <cell r="X163">
            <v>0.18721381415779134</v>
          </cell>
          <cell r="Y163">
            <v>0.18755015270075803</v>
          </cell>
          <cell r="Z163">
            <v>0.187860625260515</v>
          </cell>
          <cell r="AA163">
            <v>0.18815140667222371</v>
          </cell>
          <cell r="AB163">
            <v>0.1884559299412132</v>
          </cell>
          <cell r="AC163">
            <v>0.18875956007515943</v>
          </cell>
          <cell r="AD163">
            <v>0.1899447410238317</v>
          </cell>
          <cell r="AE163">
            <v>0.19020875988461866</v>
          </cell>
          <cell r="AF163">
            <v>0.1904104782357866</v>
          </cell>
          <cell r="AG163">
            <v>0.19067971127646485</v>
          </cell>
          <cell r="AH163">
            <v>0.19093984271759806</v>
          </cell>
          <cell r="AI163">
            <v>0.1911914072674813</v>
          </cell>
          <cell r="AJ163">
            <v>0.19143464051560397</v>
          </cell>
          <cell r="AK163">
            <v>0.19166978220473244</v>
          </cell>
          <cell r="AL163">
            <v>0.1918970806398987</v>
          </cell>
          <cell r="AM163">
            <v>0.19211679177154203</v>
          </cell>
          <cell r="AN163">
            <v>0.19232917820230283</v>
          </cell>
        </row>
        <row r="164">
          <cell r="D164">
            <v>0.5810898898376898</v>
          </cell>
          <cell r="E164">
            <v>0.595745903995401</v>
          </cell>
          <cell r="F164">
            <v>0.5894739630237855</v>
          </cell>
          <cell r="G164">
            <v>0.5952139683529503</v>
          </cell>
          <cell r="H164">
            <v>0.45949922016178557</v>
          </cell>
          <cell r="I164">
            <v>0.4635186487958884</v>
          </cell>
          <cell r="J164">
            <v>0.4667448640351655</v>
          </cell>
          <cell r="K164">
            <v>0.4956941833932683</v>
          </cell>
          <cell r="L164">
            <v>0.5300785254847374</v>
          </cell>
          <cell r="M164">
            <v>0.5289940707416895</v>
          </cell>
          <cell r="N164">
            <v>0.5258054178307562</v>
          </cell>
          <cell r="O164">
            <v>0.5227625639735801</v>
          </cell>
          <cell r="P164">
            <v>0.5200488003571225</v>
          </cell>
          <cell r="Q164">
            <v>0.5169914637746927</v>
          </cell>
          <cell r="R164">
            <v>0.5144256557479076</v>
          </cell>
          <cell r="S164">
            <v>0.5118433660669037</v>
          </cell>
          <cell r="T164">
            <v>0.509097801765774</v>
          </cell>
          <cell r="U164">
            <v>0.5056410290165182</v>
          </cell>
          <cell r="V164">
            <v>0.501824196037334</v>
          </cell>
          <cell r="W164">
            <v>0.49948837948901204</v>
          </cell>
          <cell r="X164">
            <v>0.49716306173187175</v>
          </cell>
          <cell r="Y164">
            <v>0.494881678688169</v>
          </cell>
          <cell r="Z164">
            <v>0.4926213910614637</v>
          </cell>
          <cell r="AA164">
            <v>0.49038670193325135</v>
          </cell>
          <cell r="AB164">
            <v>0.488115203697324</v>
          </cell>
          <cell r="AC164">
            <v>0.48588722657240574</v>
          </cell>
          <cell r="AD164">
            <v>0.47118634315613184</v>
          </cell>
          <cell r="AE164">
            <v>0.46586347781634413</v>
          </cell>
          <cell r="AF164">
            <v>0.4641034083257227</v>
          </cell>
          <cell r="AG164">
            <v>0.46233419342723897</v>
          </cell>
          <cell r="AH164">
            <v>0.46061647991986066</v>
          </cell>
          <cell r="AI164">
            <v>0.45895017634959173</v>
          </cell>
          <cell r="AJ164">
            <v>0.4573348832923608</v>
          </cell>
          <cell r="AK164">
            <v>0.45577014458503257</v>
          </cell>
          <cell r="AL164">
            <v>0.4542554551866041</v>
          </cell>
          <cell r="AM164">
            <v>0.4527902646908322</v>
          </cell>
          <cell r="AN164">
            <v>0.45137398076879226</v>
          </cell>
        </row>
        <row r="165">
          <cell r="H165">
            <v>0.07612463647008356</v>
          </cell>
          <cell r="I165">
            <v>0.0755459810615303</v>
          </cell>
          <cell r="J165">
            <v>0.07338157822277298</v>
          </cell>
          <cell r="K165">
            <v>0.07030452711044115</v>
          </cell>
          <cell r="L165">
            <v>0.06618898607796196</v>
          </cell>
          <cell r="M165">
            <v>0.06757213498221008</v>
          </cell>
          <cell r="N165">
            <v>0.0686704463259239</v>
          </cell>
          <cell r="O165">
            <v>0.06988961785132701</v>
          </cell>
          <cell r="P165">
            <v>0.07139219374762387</v>
          </cell>
          <cell r="Q165">
            <v>0.07247970329924072</v>
          </cell>
          <cell r="R165">
            <v>0.07348806030302524</v>
          </cell>
          <cell r="S165">
            <v>0.07450026537302469</v>
          </cell>
          <cell r="T165">
            <v>0.07553840130382013</v>
          </cell>
          <cell r="U165">
            <v>0.07669671337080057</v>
          </cell>
          <cell r="V165">
            <v>0.07791022184300148</v>
          </cell>
          <cell r="W165">
            <v>0.0788907423138672</v>
          </cell>
          <cell r="X165">
            <v>0.07987932683438664</v>
          </cell>
          <cell r="Y165">
            <v>0.08085331230311778</v>
          </cell>
          <cell r="Z165">
            <v>0.08182828466441029</v>
          </cell>
          <cell r="AA165">
            <v>0.08280125754648954</v>
          </cell>
          <cell r="AB165">
            <v>0.08377946010484774</v>
          </cell>
          <cell r="AC165">
            <v>0.08474563722695926</v>
          </cell>
          <cell r="AD165">
            <v>0.08874618847966195</v>
          </cell>
          <cell r="AE165">
            <v>0.0905510241252198</v>
          </cell>
          <cell r="AF165">
            <v>0.09143606450564692</v>
          </cell>
          <cell r="AG165">
            <v>0.09230233583729423</v>
          </cell>
          <cell r="AH165">
            <v>0.0931536941482148</v>
          </cell>
          <cell r="AI165">
            <v>0.09398968688417983</v>
          </cell>
          <cell r="AJ165">
            <v>0.09481003821806189</v>
          </cell>
          <cell r="AK165">
            <v>0.09561450266107871</v>
          </cell>
          <cell r="AL165">
            <v>0.0964028620202951</v>
          </cell>
          <cell r="AM165">
            <v>0.09717492485086848</v>
          </cell>
          <cell r="AN165">
            <v>0.09793052587337413</v>
          </cell>
        </row>
        <row r="166">
          <cell r="H166">
            <v>0.26203153863717044</v>
          </cell>
          <cell r="I166">
            <v>0.2574517884875121</v>
          </cell>
          <cell r="J166">
            <v>0.24708445969698153</v>
          </cell>
          <cell r="K166">
            <v>0.23324881483528803</v>
          </cell>
          <cell r="L166">
            <v>0.21716583183412624</v>
          </cell>
          <cell r="M166">
            <v>0.2196127342765293</v>
          </cell>
          <cell r="N166">
            <v>0.22110159813273644</v>
          </cell>
          <cell r="O166">
            <v>0.22295437213266428</v>
          </cell>
          <cell r="P166">
            <v>0.2256761403496943</v>
          </cell>
          <cell r="Q166">
            <v>0.2270566445435783</v>
          </cell>
          <cell r="R166">
            <v>0.22817588197022667</v>
          </cell>
          <cell r="S166">
            <v>0.229297361892403</v>
          </cell>
          <cell r="T166">
            <v>0.23048956516862043</v>
          </cell>
          <cell r="U166">
            <v>0.2320369649743908</v>
          </cell>
          <cell r="V166">
            <v>0.23373684879527293</v>
          </cell>
          <cell r="W166">
            <v>0.23472918577725388</v>
          </cell>
          <cell r="X166">
            <v>0.2357437972759502</v>
          </cell>
          <cell r="Y166">
            <v>0.23671485630795516</v>
          </cell>
          <cell r="Z166">
            <v>0.23768969901361098</v>
          </cell>
          <cell r="AA166">
            <v>0.23866063384803549</v>
          </cell>
          <cell r="AB166">
            <v>0.239649406256615</v>
          </cell>
          <cell r="AC166">
            <v>0.24060757612547562</v>
          </cell>
          <cell r="AD166">
            <v>0.2501227273403746</v>
          </cell>
          <cell r="AE166">
            <v>0.25337673817381756</v>
          </cell>
          <cell r="AF166">
            <v>0.25405004893284366</v>
          </cell>
          <cell r="AG166">
            <v>0.2546837594590019</v>
          </cell>
          <cell r="AH166">
            <v>0.2552899832143264</v>
          </cell>
          <cell r="AI166">
            <v>0.2558687294987471</v>
          </cell>
          <cell r="AJ166">
            <v>0.2564204379739733</v>
          </cell>
          <cell r="AK166">
            <v>0.2569455705491563</v>
          </cell>
          <cell r="AL166">
            <v>0.2574446021532021</v>
          </cell>
          <cell r="AM166">
            <v>0.25791801868675723</v>
          </cell>
          <cell r="AN166">
            <v>0.2583663151555307</v>
          </cell>
        </row>
      </sheetData>
      <sheetData sheetId="3">
        <row r="158">
          <cell r="H158">
            <v>0.07952238296777</v>
          </cell>
          <cell r="I158">
            <v>0.08019526881928331</v>
          </cell>
          <cell r="J158">
            <v>0.0812095046086249</v>
          </cell>
          <cell r="K158">
            <v>0.08276877884084347</v>
          </cell>
          <cell r="L158">
            <v>0.08392240812901267</v>
          </cell>
          <cell r="M158">
            <v>0.08533719306344094</v>
          </cell>
          <cell r="N158">
            <v>0.08635284576010352</v>
          </cell>
          <cell r="O158">
            <v>0.08755701672731886</v>
          </cell>
          <cell r="P158">
            <v>0.08919512356869122</v>
          </cell>
          <cell r="Q158">
            <v>0.09020073381554608</v>
          </cell>
          <cell r="R158">
            <v>0.09120690358800174</v>
          </cell>
          <cell r="S158">
            <v>0.09221197888501338</v>
          </cell>
          <cell r="T158">
            <v>0.09321530775867182</v>
          </cell>
          <cell r="U158">
            <v>0.09422318822645483</v>
          </cell>
          <cell r="V158">
            <v>0.09522559169947142</v>
          </cell>
          <cell r="W158">
            <v>0.09622250718063363</v>
          </cell>
          <cell r="X158">
            <v>0.09722225997888034</v>
          </cell>
          <cell r="Y158">
            <v>0.0982117876232989</v>
          </cell>
          <cell r="Z158">
            <v>0.09920037828919463</v>
          </cell>
          <cell r="AA158">
            <v>0.10018595686491044</v>
          </cell>
          <cell r="AB158">
            <v>0.10116590007327142</v>
          </cell>
          <cell r="AC158">
            <v>0.10213664935183835</v>
          </cell>
          <cell r="AD158">
            <v>0.10736646660915004</v>
          </cell>
          <cell r="AE158">
            <v>0.10951526020629032</v>
          </cell>
          <cell r="AF158">
            <v>0.11036639397785251</v>
          </cell>
          <cell r="AG158">
            <v>0.11119584865573065</v>
          </cell>
          <cell r="AH158">
            <v>0.11201280122289241</v>
          </cell>
          <cell r="AI158">
            <v>0.112816925446608</v>
          </cell>
          <cell r="AJ158">
            <v>0.1136080148769162</v>
          </cell>
          <cell r="AK158">
            <v>0.11438588200826239</v>
          </cell>
          <cell r="AL158">
            <v>0.11515035637827657</v>
          </cell>
          <cell r="AM158">
            <v>0.11590128432050278</v>
          </cell>
          <cell r="AN158">
            <v>0.11663852870348969</v>
          </cell>
        </row>
        <row r="159">
          <cell r="H159">
            <v>0.2737270525203497</v>
          </cell>
          <cell r="I159">
            <v>0.27329601251647406</v>
          </cell>
          <cell r="J159">
            <v>0.27344201439176086</v>
          </cell>
          <cell r="K159">
            <v>0.27460137153989406</v>
          </cell>
          <cell r="L159">
            <v>0.2753491275632069</v>
          </cell>
          <cell r="M159">
            <v>0.27735003946642167</v>
          </cell>
          <cell r="N159">
            <v>0.2780344853192085</v>
          </cell>
          <cell r="O159">
            <v>0.2793150154544436</v>
          </cell>
          <cell r="P159">
            <v>0.28195255206968955</v>
          </cell>
          <cell r="Q159">
            <v>0.282571189219271</v>
          </cell>
          <cell r="R159">
            <v>0.2831917944513907</v>
          </cell>
          <cell r="S159">
            <v>0.28381057956428996</v>
          </cell>
          <cell r="T159">
            <v>0.28442693228230725</v>
          </cell>
          <cell r="U159">
            <v>0.2850612714077649</v>
          </cell>
          <cell r="V159">
            <v>0.2856843325815676</v>
          </cell>
          <cell r="W159">
            <v>0.28629760731742987</v>
          </cell>
          <cell r="X159">
            <v>0.28692711437954227</v>
          </cell>
          <cell r="Y159">
            <v>0.28753539629693237</v>
          </cell>
          <cell r="Z159">
            <v>0.2881510733641253</v>
          </cell>
          <cell r="AA159">
            <v>0.2887690921194853</v>
          </cell>
          <cell r="AB159">
            <v>0.2893829568206144</v>
          </cell>
          <cell r="AC159">
            <v>0.28998367866783487</v>
          </cell>
          <cell r="AD159">
            <v>0.3026022177767579</v>
          </cell>
          <cell r="AE159">
            <v>0.3064418064775738</v>
          </cell>
          <cell r="AF159">
            <v>0.30664692254863307</v>
          </cell>
          <cell r="AG159">
            <v>0.3068153857102416</v>
          </cell>
          <cell r="AH159">
            <v>0.3069738286329667</v>
          </cell>
          <cell r="AI159">
            <v>0.30712224220460926</v>
          </cell>
          <cell r="AJ159">
            <v>0.3072608921967802</v>
          </cell>
          <cell r="AK159">
            <v>0.30739003914042706</v>
          </cell>
          <cell r="AL159">
            <v>0.30750993346404903</v>
          </cell>
          <cell r="AM159">
            <v>0.307620815360244</v>
          </cell>
          <cell r="AN159">
            <v>0.30772291476560554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. Założenia"/>
      <sheetName val="II. Obliczenia WI"/>
      <sheetName val="III. Wyniki"/>
      <sheetName val="III. Wyniki długie"/>
      <sheetName val="II. Obliczenia W0"/>
      <sheetName val="Demografia"/>
      <sheetName val="CBA"/>
      <sheetName val="Majątek XII 2007"/>
      <sheetName val="Wykresy"/>
    </sheetNames>
    <sheetDataSet>
      <sheetData sheetId="0">
        <row r="14">
          <cell r="D14">
            <v>0.19</v>
          </cell>
          <cell r="E14">
            <v>0.19</v>
          </cell>
          <cell r="F14">
            <v>0.19</v>
          </cell>
          <cell r="G14">
            <v>0.19</v>
          </cell>
          <cell r="H14">
            <v>0.19</v>
          </cell>
          <cell r="I14">
            <v>0.19</v>
          </cell>
          <cell r="J14">
            <v>0.19</v>
          </cell>
          <cell r="K14">
            <v>0.19</v>
          </cell>
          <cell r="L14">
            <v>0.19</v>
          </cell>
          <cell r="M14">
            <v>0.19</v>
          </cell>
          <cell r="N14">
            <v>0.19</v>
          </cell>
          <cell r="O14">
            <v>0.19</v>
          </cell>
          <cell r="P14">
            <v>0.19</v>
          </cell>
          <cell r="Q14">
            <v>0.19</v>
          </cell>
          <cell r="R14">
            <v>0.19</v>
          </cell>
          <cell r="S14">
            <v>0.19</v>
          </cell>
          <cell r="T14">
            <v>0.19</v>
          </cell>
          <cell r="U14">
            <v>0.19</v>
          </cell>
          <cell r="V14">
            <v>0.19</v>
          </cell>
          <cell r="W14">
            <v>0.19</v>
          </cell>
          <cell r="X14">
            <v>0.19</v>
          </cell>
          <cell r="Y14">
            <v>0.19</v>
          </cell>
          <cell r="Z14">
            <v>0.19</v>
          </cell>
          <cell r="AA14">
            <v>0.19</v>
          </cell>
          <cell r="AB14">
            <v>0.19</v>
          </cell>
          <cell r="AC14">
            <v>0.19</v>
          </cell>
          <cell r="AD14">
            <v>0.19</v>
          </cell>
          <cell r="AE14">
            <v>0.19</v>
          </cell>
          <cell r="AF14">
            <v>0.19</v>
          </cell>
          <cell r="AG14">
            <v>0.19</v>
          </cell>
          <cell r="AH14">
            <v>0.19</v>
          </cell>
          <cell r="AI14">
            <v>0.19</v>
          </cell>
          <cell r="AJ14">
            <v>0.19</v>
          </cell>
          <cell r="AK14">
            <v>0.19</v>
          </cell>
          <cell r="AL14">
            <v>0.19</v>
          </cell>
          <cell r="AM14">
            <v>0.19</v>
          </cell>
          <cell r="AN14">
            <v>0.19</v>
          </cell>
        </row>
        <row r="15">
          <cell r="D15">
            <v>0.07</v>
          </cell>
          <cell r="E15">
            <v>0.07</v>
          </cell>
          <cell r="F15">
            <v>0.07</v>
          </cell>
          <cell r="G15">
            <v>0.07</v>
          </cell>
          <cell r="H15">
            <v>0.22</v>
          </cell>
          <cell r="I15">
            <v>0.22</v>
          </cell>
          <cell r="J15">
            <v>0.22</v>
          </cell>
          <cell r="K15">
            <v>0.22</v>
          </cell>
          <cell r="L15">
            <v>0.22</v>
          </cell>
          <cell r="M15">
            <v>0.22</v>
          </cell>
          <cell r="N15">
            <v>0.22</v>
          </cell>
          <cell r="O15">
            <v>0.22</v>
          </cell>
          <cell r="P15">
            <v>0.22</v>
          </cell>
          <cell r="Q15">
            <v>0.22</v>
          </cell>
          <cell r="R15">
            <v>0.22</v>
          </cell>
          <cell r="S15">
            <v>0.22</v>
          </cell>
          <cell r="T15">
            <v>0.22</v>
          </cell>
          <cell r="U15">
            <v>0.22</v>
          </cell>
          <cell r="V15">
            <v>0.22</v>
          </cell>
          <cell r="W15">
            <v>0.22</v>
          </cell>
          <cell r="X15">
            <v>0.22</v>
          </cell>
          <cell r="Y15">
            <v>0.22</v>
          </cell>
          <cell r="Z15">
            <v>0.22</v>
          </cell>
          <cell r="AA15">
            <v>0.22</v>
          </cell>
          <cell r="AB15">
            <v>0.22</v>
          </cell>
          <cell r="AC15">
            <v>0.22</v>
          </cell>
          <cell r="AD15">
            <v>0.22</v>
          </cell>
          <cell r="AE15">
            <v>0.22</v>
          </cell>
          <cell r="AF15">
            <v>0.22</v>
          </cell>
          <cell r="AG15">
            <v>0.22</v>
          </cell>
          <cell r="AH15">
            <v>0.22</v>
          </cell>
          <cell r="AI15">
            <v>0.22</v>
          </cell>
          <cell r="AJ15">
            <v>0.22</v>
          </cell>
          <cell r="AK15">
            <v>0.22</v>
          </cell>
          <cell r="AL15">
            <v>0.22</v>
          </cell>
          <cell r="AM15">
            <v>0.22</v>
          </cell>
          <cell r="AN15">
            <v>0.22</v>
          </cell>
        </row>
        <row r="18">
          <cell r="D18">
            <v>0.04</v>
          </cell>
          <cell r="E18">
            <v>0.04</v>
          </cell>
          <cell r="F18">
            <v>0.04</v>
          </cell>
          <cell r="G18">
            <v>0.04</v>
          </cell>
          <cell r="H18">
            <v>0.04</v>
          </cell>
          <cell r="I18">
            <v>0.04</v>
          </cell>
          <cell r="J18">
            <v>0.04</v>
          </cell>
          <cell r="K18">
            <v>0.04</v>
          </cell>
          <cell r="L18">
            <v>0.04</v>
          </cell>
          <cell r="M18">
            <v>0.04</v>
          </cell>
          <cell r="N18">
            <v>0.04</v>
          </cell>
          <cell r="O18">
            <v>0.04</v>
          </cell>
          <cell r="P18">
            <v>0.04</v>
          </cell>
          <cell r="Q18">
            <v>0.04</v>
          </cell>
          <cell r="R18">
            <v>0.04</v>
          </cell>
          <cell r="S18">
            <v>0.04</v>
          </cell>
          <cell r="T18">
            <v>0.04</v>
          </cell>
          <cell r="U18">
            <v>0.04</v>
          </cell>
          <cell r="V18">
            <v>0.04</v>
          </cell>
          <cell r="W18">
            <v>0.04</v>
          </cell>
          <cell r="X18">
            <v>0.04</v>
          </cell>
          <cell r="Y18">
            <v>0.04</v>
          </cell>
          <cell r="Z18">
            <v>0.04</v>
          </cell>
          <cell r="AA18">
            <v>0.04</v>
          </cell>
          <cell r="AB18">
            <v>0.04</v>
          </cell>
          <cell r="AC18">
            <v>0.04</v>
          </cell>
          <cell r="AD18">
            <v>0.04</v>
          </cell>
          <cell r="AE18">
            <v>0.04</v>
          </cell>
          <cell r="AF18">
            <v>0.04</v>
          </cell>
          <cell r="AG18">
            <v>0.04</v>
          </cell>
          <cell r="AH18">
            <v>0.04</v>
          </cell>
          <cell r="AI18">
            <v>0.04</v>
          </cell>
          <cell r="AJ18">
            <v>0.04</v>
          </cell>
          <cell r="AK18">
            <v>0.04</v>
          </cell>
          <cell r="AL18">
            <v>0.04</v>
          </cell>
          <cell r="AM18">
            <v>0.04</v>
          </cell>
          <cell r="AN18">
            <v>0.04</v>
          </cell>
        </row>
        <row r="19">
          <cell r="D19">
            <v>0.03</v>
          </cell>
          <cell r="E19">
            <v>0.03</v>
          </cell>
          <cell r="F19">
            <v>0.03</v>
          </cell>
          <cell r="G19">
            <v>0.03</v>
          </cell>
          <cell r="H19">
            <v>0.03</v>
          </cell>
          <cell r="I19">
            <v>0.03</v>
          </cell>
          <cell r="J19">
            <v>0.03</v>
          </cell>
          <cell r="K19">
            <v>0.03</v>
          </cell>
          <cell r="L19">
            <v>0.03</v>
          </cell>
          <cell r="M19">
            <v>0.03</v>
          </cell>
          <cell r="N19">
            <v>0.03</v>
          </cell>
          <cell r="O19">
            <v>0.03</v>
          </cell>
          <cell r="P19">
            <v>0.03</v>
          </cell>
          <cell r="Q19">
            <v>0.03</v>
          </cell>
          <cell r="R19">
            <v>0.03</v>
          </cell>
          <cell r="S19">
            <v>0.03</v>
          </cell>
          <cell r="T19">
            <v>0.03</v>
          </cell>
          <cell r="U19">
            <v>0.03</v>
          </cell>
          <cell r="V19">
            <v>0.03</v>
          </cell>
          <cell r="W19">
            <v>0.03</v>
          </cell>
          <cell r="X19">
            <v>0.03</v>
          </cell>
          <cell r="Y19">
            <v>0.03</v>
          </cell>
          <cell r="Z19">
            <v>0.03</v>
          </cell>
          <cell r="AA19">
            <v>0.03</v>
          </cell>
          <cell r="AB19">
            <v>0.03</v>
          </cell>
          <cell r="AC19">
            <v>0.03</v>
          </cell>
          <cell r="AD19">
            <v>0.03</v>
          </cell>
          <cell r="AE19">
            <v>0.03</v>
          </cell>
          <cell r="AF19">
            <v>0.03</v>
          </cell>
          <cell r="AG19">
            <v>0.03</v>
          </cell>
          <cell r="AH19">
            <v>0.03</v>
          </cell>
          <cell r="AI19">
            <v>0.03</v>
          </cell>
          <cell r="AJ19">
            <v>0.03</v>
          </cell>
          <cell r="AK19">
            <v>0.03</v>
          </cell>
          <cell r="AL19">
            <v>0.03</v>
          </cell>
          <cell r="AM19">
            <v>0.03</v>
          </cell>
          <cell r="AN19">
            <v>0.03</v>
          </cell>
        </row>
        <row r="87">
          <cell r="D87">
            <v>0.1</v>
          </cell>
        </row>
        <row r="89">
          <cell r="D89">
            <v>0.08</v>
          </cell>
        </row>
        <row r="90">
          <cell r="D90">
            <v>0.055</v>
          </cell>
        </row>
        <row r="91">
          <cell r="D91">
            <v>0.85</v>
          </cell>
        </row>
        <row r="92">
          <cell r="D92">
            <v>0.01</v>
          </cell>
        </row>
        <row r="141">
          <cell r="D141" t="str">
            <v>Wartość</v>
          </cell>
        </row>
        <row r="142">
          <cell r="D142">
            <v>3.6997589635432355</v>
          </cell>
        </row>
        <row r="143">
          <cell r="D143">
            <v>0.25</v>
          </cell>
        </row>
      </sheetData>
      <sheetData sheetId="1">
        <row r="2198">
          <cell r="C2198" t="str">
            <v>tys. zł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jątek XII 2006"/>
      <sheetName val="I. Założenia"/>
      <sheetName val="II. Obliczenia"/>
      <sheetName val="Majątek 2006"/>
      <sheetName val="Analiza ex-post"/>
      <sheetName val="Analiza scenariuszowa"/>
      <sheetName val="Rozwiązania Instytucjonalne"/>
      <sheetName val="Arkusz2"/>
      <sheetName val="Majątek 2004"/>
      <sheetName val="Arkusz3"/>
      <sheetName val="Majątek"/>
    </sheetNames>
    <sheetDataSet>
      <sheetData sheetId="1">
        <row r="5">
          <cell r="D5">
            <v>1.053</v>
          </cell>
          <cell r="E5">
            <v>1.05</v>
          </cell>
          <cell r="F5">
            <v>1.048</v>
          </cell>
          <cell r="G5">
            <v>1.056</v>
          </cell>
          <cell r="H5">
            <v>1.052</v>
          </cell>
          <cell r="I5">
            <v>1.056</v>
          </cell>
          <cell r="J5">
            <v>1.061</v>
          </cell>
          <cell r="K5">
            <v>1.056</v>
          </cell>
          <cell r="L5">
            <v>1.052</v>
          </cell>
          <cell r="M5">
            <v>1.05</v>
          </cell>
          <cell r="N5">
            <v>1.049</v>
          </cell>
          <cell r="O5">
            <v>1.05</v>
          </cell>
          <cell r="P5">
            <v>1.05</v>
          </cell>
          <cell r="Q5">
            <v>1.05</v>
          </cell>
          <cell r="R5">
            <v>1.05</v>
          </cell>
          <cell r="S5">
            <v>1.05</v>
          </cell>
          <cell r="T5">
            <v>1.05</v>
          </cell>
          <cell r="U5">
            <v>1.05</v>
          </cell>
          <cell r="V5">
            <v>1.05</v>
          </cell>
          <cell r="W5">
            <v>1.05</v>
          </cell>
          <cell r="X5">
            <v>1.05</v>
          </cell>
          <cell r="Y5">
            <v>1.05</v>
          </cell>
          <cell r="Z5">
            <v>1.05</v>
          </cell>
          <cell r="AA5">
            <v>1.05</v>
          </cell>
          <cell r="AB5">
            <v>1.05</v>
          </cell>
          <cell r="AC5">
            <v>1.05</v>
          </cell>
          <cell r="AD5">
            <v>1.05</v>
          </cell>
        </row>
        <row r="6">
          <cell r="D6" t="str">
            <v>b.d</v>
          </cell>
          <cell r="E6" t="str">
            <v>b.d</v>
          </cell>
          <cell r="F6">
            <v>1.02</v>
          </cell>
          <cell r="G6">
            <v>1.02</v>
          </cell>
          <cell r="H6">
            <v>1.02</v>
          </cell>
          <cell r="I6">
            <v>1.02</v>
          </cell>
          <cell r="J6">
            <v>1.02</v>
          </cell>
          <cell r="K6">
            <v>1.02</v>
          </cell>
          <cell r="L6">
            <v>1.02</v>
          </cell>
          <cell r="M6">
            <v>1.02</v>
          </cell>
          <cell r="N6">
            <v>1.02</v>
          </cell>
          <cell r="O6">
            <v>1.02</v>
          </cell>
          <cell r="P6">
            <v>1.02</v>
          </cell>
          <cell r="Q6">
            <v>1.02</v>
          </cell>
          <cell r="R6">
            <v>1.02</v>
          </cell>
          <cell r="S6">
            <v>1.02</v>
          </cell>
          <cell r="T6">
            <v>1.02</v>
          </cell>
          <cell r="U6">
            <v>1.02</v>
          </cell>
          <cell r="V6">
            <v>1.02</v>
          </cell>
          <cell r="W6">
            <v>1.02</v>
          </cell>
          <cell r="X6">
            <v>1.02</v>
          </cell>
          <cell r="Y6">
            <v>1.02</v>
          </cell>
          <cell r="Z6">
            <v>1.02</v>
          </cell>
          <cell r="AA6">
            <v>1.02</v>
          </cell>
          <cell r="AB6">
            <v>1.02</v>
          </cell>
          <cell r="AC6">
            <v>1.02</v>
          </cell>
          <cell r="AD6">
            <v>1.02</v>
          </cell>
        </row>
        <row r="7">
          <cell r="D7">
            <v>1.015</v>
          </cell>
          <cell r="E7">
            <v>1.015</v>
          </cell>
          <cell r="F7">
            <v>1.015</v>
          </cell>
          <cell r="G7">
            <v>1.015</v>
          </cell>
          <cell r="H7">
            <v>1.015</v>
          </cell>
          <cell r="I7">
            <v>1.015</v>
          </cell>
          <cell r="J7">
            <v>1.015</v>
          </cell>
          <cell r="K7">
            <v>1.015</v>
          </cell>
          <cell r="L7">
            <v>1.015</v>
          </cell>
          <cell r="M7">
            <v>1.015</v>
          </cell>
          <cell r="N7">
            <v>1.015</v>
          </cell>
          <cell r="O7">
            <v>1.015</v>
          </cell>
          <cell r="P7">
            <v>1.015</v>
          </cell>
          <cell r="Q7">
            <v>1.015</v>
          </cell>
          <cell r="R7">
            <v>1.015</v>
          </cell>
          <cell r="S7">
            <v>1.015</v>
          </cell>
          <cell r="T7">
            <v>1.015</v>
          </cell>
          <cell r="U7">
            <v>1.015</v>
          </cell>
          <cell r="V7">
            <v>1.015</v>
          </cell>
          <cell r="W7">
            <v>1.015</v>
          </cell>
          <cell r="X7">
            <v>1.015</v>
          </cell>
          <cell r="Y7">
            <v>1.015</v>
          </cell>
          <cell r="Z7">
            <v>1.015</v>
          </cell>
          <cell r="AA7">
            <v>1.015</v>
          </cell>
          <cell r="AB7">
            <v>1.015</v>
          </cell>
          <cell r="AC7">
            <v>1.015</v>
          </cell>
          <cell r="AD7">
            <v>1.015</v>
          </cell>
        </row>
        <row r="8">
          <cell r="D8">
            <v>1.044</v>
          </cell>
          <cell r="E8">
            <v>1.007</v>
          </cell>
          <cell r="F8">
            <v>1.014</v>
          </cell>
          <cell r="G8">
            <v>1.025</v>
          </cell>
          <cell r="H8">
            <v>1.028</v>
          </cell>
          <cell r="I8">
            <v>1.03</v>
          </cell>
          <cell r="J8">
            <v>1.034</v>
          </cell>
          <cell r="K8">
            <v>1.037</v>
          </cell>
          <cell r="L8">
            <v>1.036</v>
          </cell>
          <cell r="M8">
            <v>1.035</v>
          </cell>
          <cell r="N8">
            <v>1.035</v>
          </cell>
          <cell r="O8">
            <v>1.034</v>
          </cell>
          <cell r="P8">
            <v>1.034</v>
          </cell>
          <cell r="Q8">
            <v>1.033</v>
          </cell>
          <cell r="R8">
            <v>1.033</v>
          </cell>
          <cell r="S8">
            <v>1.032</v>
          </cell>
          <cell r="T8">
            <v>1.032</v>
          </cell>
          <cell r="U8">
            <v>1.032</v>
          </cell>
          <cell r="V8">
            <v>1.032</v>
          </cell>
          <cell r="W8">
            <v>1.032</v>
          </cell>
          <cell r="X8">
            <v>1.032</v>
          </cell>
          <cell r="Y8">
            <v>1.032</v>
          </cell>
          <cell r="Z8">
            <v>1.032</v>
          </cell>
          <cell r="AA8">
            <v>1.032</v>
          </cell>
          <cell r="AB8">
            <v>1.032</v>
          </cell>
          <cell r="AC8">
            <v>1.032</v>
          </cell>
          <cell r="AD8">
            <v>1.032</v>
          </cell>
        </row>
        <row r="12">
          <cell r="D12">
            <v>0.07</v>
          </cell>
          <cell r="E12">
            <v>0.07</v>
          </cell>
          <cell r="F12">
            <v>0.07</v>
          </cell>
          <cell r="G12">
            <v>0.07</v>
          </cell>
          <cell r="H12">
            <v>0.07</v>
          </cell>
          <cell r="I12">
            <v>0.07</v>
          </cell>
          <cell r="J12">
            <v>0.07</v>
          </cell>
          <cell r="K12">
            <v>0.07</v>
          </cell>
          <cell r="L12">
            <v>0.07</v>
          </cell>
          <cell r="M12">
            <v>0.07</v>
          </cell>
          <cell r="N12">
            <v>0.07</v>
          </cell>
          <cell r="O12">
            <v>0.07</v>
          </cell>
          <cell r="P12">
            <v>0.07</v>
          </cell>
          <cell r="Q12">
            <v>0.07</v>
          </cell>
          <cell r="R12">
            <v>0.07</v>
          </cell>
          <cell r="S12">
            <v>0.07</v>
          </cell>
          <cell r="T12">
            <v>0.07</v>
          </cell>
          <cell r="U12">
            <v>0.07</v>
          </cell>
          <cell r="V12">
            <v>0.07</v>
          </cell>
          <cell r="W12">
            <v>0.07</v>
          </cell>
          <cell r="X12">
            <v>0.07</v>
          </cell>
          <cell r="Y12">
            <v>0.07</v>
          </cell>
          <cell r="Z12">
            <v>0.07</v>
          </cell>
          <cell r="AA12">
            <v>0.07</v>
          </cell>
          <cell r="AB12">
            <v>0.07</v>
          </cell>
          <cell r="AC12">
            <v>0.07</v>
          </cell>
          <cell r="AD12">
            <v>0.07</v>
          </cell>
        </row>
        <row r="13">
          <cell r="D13">
            <v>0.01</v>
          </cell>
          <cell r="E13">
            <v>0.01</v>
          </cell>
          <cell r="F13">
            <v>0.01</v>
          </cell>
          <cell r="G13">
            <v>0.01</v>
          </cell>
          <cell r="H13">
            <v>0.01</v>
          </cell>
          <cell r="I13">
            <v>0.01</v>
          </cell>
          <cell r="J13">
            <v>0.01</v>
          </cell>
          <cell r="K13">
            <v>0.01</v>
          </cell>
          <cell r="L13">
            <v>0.01</v>
          </cell>
          <cell r="M13">
            <v>0.01</v>
          </cell>
          <cell r="N13">
            <v>0.01</v>
          </cell>
          <cell r="O13">
            <v>0.01</v>
          </cell>
          <cell r="P13">
            <v>0.01</v>
          </cell>
          <cell r="Q13">
            <v>0.01</v>
          </cell>
          <cell r="R13">
            <v>0.01</v>
          </cell>
          <cell r="S13">
            <v>0.01</v>
          </cell>
          <cell r="T13">
            <v>0.01</v>
          </cell>
          <cell r="U13">
            <v>0.01</v>
          </cell>
          <cell r="V13">
            <v>0.01</v>
          </cell>
          <cell r="W13">
            <v>0.01</v>
          </cell>
          <cell r="X13">
            <v>0.01</v>
          </cell>
          <cell r="Y13">
            <v>0.01</v>
          </cell>
          <cell r="Z13">
            <v>0.01</v>
          </cell>
          <cell r="AA13">
            <v>0.01</v>
          </cell>
          <cell r="AB13">
            <v>0.01</v>
          </cell>
          <cell r="AC13">
            <v>0.01</v>
          </cell>
          <cell r="AD13">
            <v>0.01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</row>
        <row r="46">
          <cell r="G46">
            <v>0.01</v>
          </cell>
          <cell r="H46">
            <v>0.01</v>
          </cell>
          <cell r="I46">
            <v>0.01</v>
          </cell>
          <cell r="J46">
            <v>0.01</v>
          </cell>
          <cell r="K46">
            <v>0.01</v>
          </cell>
          <cell r="L46">
            <v>0.01</v>
          </cell>
          <cell r="M46">
            <v>0.01</v>
          </cell>
          <cell r="N46">
            <v>0.01</v>
          </cell>
          <cell r="O46">
            <v>0.01</v>
          </cell>
          <cell r="P46">
            <v>0.01</v>
          </cell>
          <cell r="Q46">
            <v>0.01</v>
          </cell>
          <cell r="R46">
            <v>0.01</v>
          </cell>
          <cell r="S46">
            <v>0.01</v>
          </cell>
          <cell r="T46">
            <v>0.01</v>
          </cell>
          <cell r="U46">
            <v>0.01</v>
          </cell>
          <cell r="V46">
            <v>0.01</v>
          </cell>
          <cell r="W46">
            <v>0.01</v>
          </cell>
          <cell r="X46">
            <v>0.01</v>
          </cell>
          <cell r="Y46">
            <v>0.01</v>
          </cell>
          <cell r="Z46">
            <v>0.01</v>
          </cell>
          <cell r="AA46">
            <v>0.01</v>
          </cell>
          <cell r="AB46">
            <v>0.01</v>
          </cell>
          <cell r="AC46">
            <v>0.01</v>
          </cell>
          <cell r="AD46">
            <v>0.01</v>
          </cell>
        </row>
        <row r="65">
          <cell r="D65">
            <v>0.024999999999999998</v>
          </cell>
          <cell r="E65">
            <v>0.024999999999999998</v>
          </cell>
          <cell r="F65">
            <v>0.024999999999999998</v>
          </cell>
          <cell r="G65">
            <v>0.024999999999999998</v>
          </cell>
          <cell r="H65">
            <v>0.024999999999999998</v>
          </cell>
          <cell r="I65">
            <v>0.024999999999999998</v>
          </cell>
          <cell r="J65">
            <v>0.024999999999999998</v>
          </cell>
          <cell r="K65">
            <v>0.024999999999999998</v>
          </cell>
          <cell r="L65">
            <v>0.024999999999999998</v>
          </cell>
          <cell r="M65">
            <v>0.024999999999999998</v>
          </cell>
          <cell r="N65">
            <v>0.024999999999999998</v>
          </cell>
          <cell r="O65">
            <v>0.024999999999999998</v>
          </cell>
          <cell r="P65">
            <v>0.024999999999999998</v>
          </cell>
          <cell r="Q65">
            <v>0.024999999999999998</v>
          </cell>
          <cell r="R65">
            <v>0.024999999999999998</v>
          </cell>
          <cell r="S65">
            <v>0.024999999999999998</v>
          </cell>
          <cell r="T65">
            <v>0.024999999999999998</v>
          </cell>
          <cell r="U65">
            <v>0.024999999999999998</v>
          </cell>
          <cell r="V65">
            <v>0.024999999999999998</v>
          </cell>
          <cell r="W65">
            <v>0.024999999999999998</v>
          </cell>
          <cell r="X65">
            <v>0.024999999999999998</v>
          </cell>
          <cell r="Y65">
            <v>0.024999999999999998</v>
          </cell>
          <cell r="Z65">
            <v>0.024999999999999998</v>
          </cell>
          <cell r="AA65">
            <v>0.024999999999999998</v>
          </cell>
          <cell r="AB65">
            <v>0.024999999999999998</v>
          </cell>
          <cell r="AC65">
            <v>0.024999999999999998</v>
          </cell>
          <cell r="AD65">
            <v>0.024999999999999998</v>
          </cell>
        </row>
        <row r="66">
          <cell r="D66">
            <v>0.045</v>
          </cell>
          <cell r="E66">
            <v>0.045</v>
          </cell>
          <cell r="F66">
            <v>0.045</v>
          </cell>
          <cell r="G66">
            <v>0.045</v>
          </cell>
          <cell r="H66">
            <v>0.045</v>
          </cell>
          <cell r="I66">
            <v>0.045</v>
          </cell>
          <cell r="J66">
            <v>0.045</v>
          </cell>
          <cell r="K66">
            <v>0.045</v>
          </cell>
          <cell r="L66">
            <v>0.045</v>
          </cell>
          <cell r="M66">
            <v>0.045</v>
          </cell>
          <cell r="N66">
            <v>0.045</v>
          </cell>
          <cell r="O66">
            <v>0.045</v>
          </cell>
          <cell r="P66">
            <v>0.045</v>
          </cell>
          <cell r="Q66">
            <v>0.045</v>
          </cell>
          <cell r="R66">
            <v>0.045</v>
          </cell>
          <cell r="S66">
            <v>0.045</v>
          </cell>
          <cell r="T66">
            <v>0.045</v>
          </cell>
          <cell r="U66">
            <v>0.045</v>
          </cell>
          <cell r="V66">
            <v>0.045</v>
          </cell>
          <cell r="W66">
            <v>0.045</v>
          </cell>
          <cell r="X66">
            <v>0.045</v>
          </cell>
          <cell r="Y66">
            <v>0.045</v>
          </cell>
          <cell r="Z66">
            <v>0.045</v>
          </cell>
          <cell r="AA66">
            <v>0.045</v>
          </cell>
          <cell r="AB66">
            <v>0.045</v>
          </cell>
          <cell r="AC66">
            <v>0.045</v>
          </cell>
          <cell r="AD66">
            <v>0.045</v>
          </cell>
        </row>
        <row r="67">
          <cell r="D67">
            <v>0.11712851265488548</v>
          </cell>
          <cell r="E67">
            <v>0.11712851265488548</v>
          </cell>
          <cell r="F67">
            <v>0.11712851265488548</v>
          </cell>
          <cell r="G67">
            <v>0.11712851265488548</v>
          </cell>
          <cell r="H67">
            <v>0.11712851265488548</v>
          </cell>
          <cell r="I67">
            <v>0.11712851265488548</v>
          </cell>
          <cell r="J67">
            <v>0.11712851265488548</v>
          </cell>
          <cell r="K67">
            <v>0.11712851265488548</v>
          </cell>
          <cell r="L67">
            <v>0.11712851265488548</v>
          </cell>
          <cell r="M67">
            <v>0.11712851265488548</v>
          </cell>
          <cell r="N67">
            <v>0.11712851265488548</v>
          </cell>
          <cell r="O67">
            <v>0.11712851265488548</v>
          </cell>
          <cell r="P67">
            <v>0.11712851265488548</v>
          </cell>
          <cell r="Q67">
            <v>0.11712851265488548</v>
          </cell>
          <cell r="R67">
            <v>0.11712851265488548</v>
          </cell>
          <cell r="S67">
            <v>0.11712851265488548</v>
          </cell>
          <cell r="T67">
            <v>0.11712851265488548</v>
          </cell>
          <cell r="U67">
            <v>0.11712851265488548</v>
          </cell>
          <cell r="V67">
            <v>0.11712851265488548</v>
          </cell>
          <cell r="W67">
            <v>0.11712851265488548</v>
          </cell>
          <cell r="X67">
            <v>0.11712851265488548</v>
          </cell>
          <cell r="Y67">
            <v>0.11712851265488548</v>
          </cell>
          <cell r="Z67">
            <v>0.11712851265488548</v>
          </cell>
          <cell r="AA67">
            <v>0.11712851265488548</v>
          </cell>
          <cell r="AB67">
            <v>0.11712851265488548</v>
          </cell>
          <cell r="AC67">
            <v>0.11712851265488548</v>
          </cell>
          <cell r="AD67">
            <v>0.11712851265488548</v>
          </cell>
        </row>
        <row r="68">
          <cell r="D68">
            <v>0.2</v>
          </cell>
          <cell r="E68">
            <v>0.2</v>
          </cell>
          <cell r="F68">
            <v>0.2</v>
          </cell>
          <cell r="G68">
            <v>0.2</v>
          </cell>
          <cell r="H68">
            <v>0.2</v>
          </cell>
          <cell r="I68">
            <v>0.2</v>
          </cell>
          <cell r="J68">
            <v>0.2</v>
          </cell>
          <cell r="K68">
            <v>0.2</v>
          </cell>
          <cell r="L68">
            <v>0.2</v>
          </cell>
          <cell r="M68">
            <v>0.2</v>
          </cell>
          <cell r="N68">
            <v>0.2</v>
          </cell>
          <cell r="O68">
            <v>0.2</v>
          </cell>
          <cell r="P68">
            <v>0.2</v>
          </cell>
          <cell r="Q68">
            <v>0.2</v>
          </cell>
          <cell r="R68">
            <v>0.2</v>
          </cell>
          <cell r="S68">
            <v>0.2</v>
          </cell>
          <cell r="T68">
            <v>0.2</v>
          </cell>
          <cell r="U68">
            <v>0.2</v>
          </cell>
          <cell r="V68">
            <v>0.2</v>
          </cell>
          <cell r="W68">
            <v>0.2</v>
          </cell>
          <cell r="X68">
            <v>0.2</v>
          </cell>
          <cell r="Y68">
            <v>0.2</v>
          </cell>
          <cell r="Z68">
            <v>0.2</v>
          </cell>
          <cell r="AA68">
            <v>0.2</v>
          </cell>
          <cell r="AB68">
            <v>0.2</v>
          </cell>
          <cell r="AC68">
            <v>0.2</v>
          </cell>
          <cell r="AD68">
            <v>0.2</v>
          </cell>
        </row>
        <row r="75">
          <cell r="D75">
            <v>0.015</v>
          </cell>
          <cell r="E75">
            <v>0.015</v>
          </cell>
          <cell r="F75">
            <v>0.015</v>
          </cell>
          <cell r="G75">
            <v>0.015</v>
          </cell>
          <cell r="H75">
            <v>0.015</v>
          </cell>
          <cell r="I75">
            <v>0.015</v>
          </cell>
          <cell r="J75">
            <v>0.015</v>
          </cell>
          <cell r="K75">
            <v>0.015</v>
          </cell>
          <cell r="L75">
            <v>0.015</v>
          </cell>
          <cell r="M75">
            <v>0.015</v>
          </cell>
          <cell r="N75">
            <v>0.015</v>
          </cell>
          <cell r="O75">
            <v>0.015</v>
          </cell>
          <cell r="P75">
            <v>0.015</v>
          </cell>
          <cell r="Q75">
            <v>0.015</v>
          </cell>
          <cell r="R75">
            <v>0.015</v>
          </cell>
          <cell r="S75">
            <v>0.015</v>
          </cell>
          <cell r="T75">
            <v>0.015</v>
          </cell>
          <cell r="U75">
            <v>0.015</v>
          </cell>
          <cell r="V75">
            <v>0.015</v>
          </cell>
          <cell r="W75">
            <v>0.015</v>
          </cell>
          <cell r="X75">
            <v>0.015</v>
          </cell>
          <cell r="Y75">
            <v>0.015</v>
          </cell>
          <cell r="Z75">
            <v>0.015</v>
          </cell>
          <cell r="AA75">
            <v>0.015</v>
          </cell>
          <cell r="AB75">
            <v>0.015</v>
          </cell>
          <cell r="AC75">
            <v>0.015</v>
          </cell>
          <cell r="AD75">
            <v>0.015</v>
          </cell>
        </row>
        <row r="76">
          <cell r="D76">
            <v>0.025</v>
          </cell>
          <cell r="E76">
            <v>0.025</v>
          </cell>
          <cell r="F76">
            <v>0.025</v>
          </cell>
          <cell r="G76">
            <v>0.025</v>
          </cell>
          <cell r="H76">
            <v>0.025</v>
          </cell>
          <cell r="I76">
            <v>0.025</v>
          </cell>
          <cell r="J76">
            <v>0.025</v>
          </cell>
          <cell r="K76">
            <v>0.025</v>
          </cell>
          <cell r="L76">
            <v>0.025</v>
          </cell>
          <cell r="M76">
            <v>0.025</v>
          </cell>
          <cell r="N76">
            <v>0.025</v>
          </cell>
          <cell r="O76">
            <v>0.025</v>
          </cell>
          <cell r="P76">
            <v>0.025</v>
          </cell>
          <cell r="Q76">
            <v>0.025</v>
          </cell>
          <cell r="R76">
            <v>0.025</v>
          </cell>
          <cell r="S76">
            <v>0.025</v>
          </cell>
          <cell r="T76">
            <v>0.025</v>
          </cell>
          <cell r="U76">
            <v>0.025</v>
          </cell>
          <cell r="V76">
            <v>0.025</v>
          </cell>
          <cell r="W76">
            <v>0.025</v>
          </cell>
          <cell r="X76">
            <v>0.025</v>
          </cell>
          <cell r="Y76">
            <v>0.025</v>
          </cell>
          <cell r="Z76">
            <v>0.025</v>
          </cell>
          <cell r="AA76">
            <v>0.025</v>
          </cell>
          <cell r="AB76">
            <v>0.025</v>
          </cell>
          <cell r="AC76">
            <v>0.025</v>
          </cell>
          <cell r="AD76">
            <v>0.025</v>
          </cell>
        </row>
        <row r="77">
          <cell r="D77">
            <v>0.08</v>
          </cell>
          <cell r="E77">
            <v>0.08</v>
          </cell>
          <cell r="F77">
            <v>0.08</v>
          </cell>
          <cell r="G77">
            <v>0.08</v>
          </cell>
          <cell r="H77">
            <v>0.08</v>
          </cell>
          <cell r="I77">
            <v>0.08</v>
          </cell>
          <cell r="J77">
            <v>0.08</v>
          </cell>
          <cell r="K77">
            <v>0.08</v>
          </cell>
          <cell r="L77">
            <v>0.08</v>
          </cell>
          <cell r="M77">
            <v>0.08</v>
          </cell>
          <cell r="N77">
            <v>0.08</v>
          </cell>
          <cell r="O77">
            <v>0.08</v>
          </cell>
          <cell r="P77">
            <v>0.08</v>
          </cell>
          <cell r="Q77">
            <v>0.08</v>
          </cell>
          <cell r="R77">
            <v>0.08</v>
          </cell>
          <cell r="S77">
            <v>0.08</v>
          </cell>
          <cell r="T77">
            <v>0.08</v>
          </cell>
          <cell r="U77">
            <v>0.08</v>
          </cell>
          <cell r="V77">
            <v>0.08</v>
          </cell>
          <cell r="W77">
            <v>0.08</v>
          </cell>
          <cell r="X77">
            <v>0.08</v>
          </cell>
          <cell r="Y77">
            <v>0.08</v>
          </cell>
          <cell r="Z77">
            <v>0.08</v>
          </cell>
          <cell r="AA77">
            <v>0.08</v>
          </cell>
          <cell r="AB77">
            <v>0.08</v>
          </cell>
          <cell r="AC77">
            <v>0.08</v>
          </cell>
          <cell r="AD77">
            <v>0.08</v>
          </cell>
        </row>
        <row r="78">
          <cell r="D78">
            <v>0.17</v>
          </cell>
          <cell r="E78">
            <v>0.17</v>
          </cell>
          <cell r="F78">
            <v>0.17</v>
          </cell>
          <cell r="G78">
            <v>0.17</v>
          </cell>
          <cell r="H78">
            <v>0.17</v>
          </cell>
          <cell r="I78">
            <v>0.17</v>
          </cell>
          <cell r="J78">
            <v>0.17</v>
          </cell>
          <cell r="K78">
            <v>0.17</v>
          </cell>
          <cell r="L78">
            <v>0.17</v>
          </cell>
          <cell r="M78">
            <v>0.17</v>
          </cell>
          <cell r="N78">
            <v>0.17</v>
          </cell>
          <cell r="O78">
            <v>0.17</v>
          </cell>
          <cell r="P78">
            <v>0.17</v>
          </cell>
          <cell r="Q78">
            <v>0.17</v>
          </cell>
          <cell r="R78">
            <v>0.17</v>
          </cell>
          <cell r="S78">
            <v>0.17</v>
          </cell>
          <cell r="T78">
            <v>0.17</v>
          </cell>
          <cell r="U78">
            <v>0.17</v>
          </cell>
          <cell r="V78">
            <v>0.17</v>
          </cell>
          <cell r="W78">
            <v>0.17</v>
          </cell>
          <cell r="X78">
            <v>0.17</v>
          </cell>
          <cell r="Y78">
            <v>0.17</v>
          </cell>
          <cell r="Z78">
            <v>0.17</v>
          </cell>
          <cell r="AA78">
            <v>0.17</v>
          </cell>
          <cell r="AB78">
            <v>0.17</v>
          </cell>
          <cell r="AC78">
            <v>0.17</v>
          </cell>
          <cell r="AD78">
            <v>0.17</v>
          </cell>
        </row>
      </sheetData>
      <sheetData sheetId="2">
        <row r="4">
          <cell r="G4">
            <v>1</v>
          </cell>
          <cell r="H4">
            <v>1.028</v>
          </cell>
          <cell r="I4">
            <v>1.05884</v>
          </cell>
          <cell r="J4">
            <v>1.09484056</v>
          </cell>
          <cell r="K4">
            <v>1.1353496607199998</v>
          </cell>
          <cell r="L4">
            <v>1.1762222485059197</v>
          </cell>
          <cell r="M4">
            <v>1.2173900272036269</v>
          </cell>
          <cell r="N4">
            <v>1.2599986781557537</v>
          </cell>
          <cell r="O4">
            <v>1.3028386332130495</v>
          </cell>
          <cell r="P4">
            <v>1.3471351467422932</v>
          </cell>
          <cell r="Q4">
            <v>1.3915906065847887</v>
          </cell>
          <cell r="R4">
            <v>1.4375130966020866</v>
          </cell>
          <cell r="S4">
            <v>1.4835135156933534</v>
          </cell>
          <cell r="T4">
            <v>1.5309859481955408</v>
          </cell>
          <cell r="U4">
            <v>1.5799774985377981</v>
          </cell>
          <cell r="V4">
            <v>1.6305367784910076</v>
          </cell>
          <cell r="W4">
            <v>1.68271395540272</v>
          </cell>
          <cell r="X4">
            <v>1.7365608019756071</v>
          </cell>
          <cell r="Y4">
            <v>1.7921307476388266</v>
          </cell>
          <cell r="Z4">
            <v>1.8494789315632691</v>
          </cell>
          <cell r="AA4">
            <v>1.9086622573732939</v>
          </cell>
          <cell r="AB4">
            <v>1.9697394496092393</v>
          </cell>
          <cell r="AC4">
            <v>2.032771111996735</v>
          </cell>
          <cell r="AD4">
            <v>2.0978197875806304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. Założenia"/>
      <sheetName val="II. Obliczenia"/>
      <sheetName val="III.Wyniki"/>
    </sheetNames>
    <sheetDataSet>
      <sheetData sheetId="0">
        <row r="5">
          <cell r="E5">
            <v>1.053</v>
          </cell>
          <cell r="F5">
            <v>1.05</v>
          </cell>
          <cell r="G5">
            <v>1.048</v>
          </cell>
          <cell r="H5">
            <v>1.056</v>
          </cell>
          <cell r="I5">
            <v>1.052</v>
          </cell>
          <cell r="J5">
            <v>1.056</v>
          </cell>
          <cell r="K5">
            <v>1.061</v>
          </cell>
          <cell r="L5">
            <v>1.056</v>
          </cell>
          <cell r="M5">
            <v>1.052</v>
          </cell>
          <cell r="N5">
            <v>1.05</v>
          </cell>
          <cell r="O5">
            <v>1.049</v>
          </cell>
          <cell r="P5">
            <v>1.05</v>
          </cell>
          <cell r="Q5">
            <v>1.05</v>
          </cell>
          <cell r="R5">
            <v>1.05</v>
          </cell>
          <cell r="S5">
            <v>1.05</v>
          </cell>
          <cell r="T5">
            <v>1.05</v>
          </cell>
          <cell r="U5">
            <v>1.05</v>
          </cell>
          <cell r="V5">
            <v>1.05</v>
          </cell>
          <cell r="W5">
            <v>1.05</v>
          </cell>
          <cell r="X5">
            <v>1.05</v>
          </cell>
          <cell r="Y5">
            <v>1.05</v>
          </cell>
          <cell r="Z5">
            <v>1.05</v>
          </cell>
          <cell r="AA5">
            <v>1.05</v>
          </cell>
          <cell r="AB5">
            <v>1.05</v>
          </cell>
          <cell r="AC5">
            <v>1.05</v>
          </cell>
          <cell r="AD5">
            <v>1.05</v>
          </cell>
          <cell r="AE5">
            <v>1.05</v>
          </cell>
        </row>
        <row r="6">
          <cell r="G6">
            <v>1.02</v>
          </cell>
          <cell r="H6">
            <v>1.02</v>
          </cell>
          <cell r="I6">
            <v>1.02</v>
          </cell>
          <cell r="J6">
            <v>1.02</v>
          </cell>
          <cell r="K6">
            <v>1.02</v>
          </cell>
          <cell r="L6">
            <v>1.02</v>
          </cell>
          <cell r="M6">
            <v>1.02</v>
          </cell>
          <cell r="N6">
            <v>1.02</v>
          </cell>
          <cell r="O6">
            <v>1.02</v>
          </cell>
          <cell r="P6">
            <v>1.02</v>
          </cell>
          <cell r="Q6">
            <v>1.02</v>
          </cell>
          <cell r="R6">
            <v>1.02</v>
          </cell>
          <cell r="S6">
            <v>1.02</v>
          </cell>
          <cell r="T6">
            <v>1.02</v>
          </cell>
          <cell r="U6">
            <v>1.02</v>
          </cell>
          <cell r="V6">
            <v>1.02</v>
          </cell>
          <cell r="W6">
            <v>1.02</v>
          </cell>
          <cell r="X6">
            <v>1.02</v>
          </cell>
          <cell r="Y6">
            <v>1.02</v>
          </cell>
          <cell r="Z6">
            <v>1.02</v>
          </cell>
          <cell r="AA6">
            <v>1.02</v>
          </cell>
          <cell r="AB6">
            <v>1.02</v>
          </cell>
          <cell r="AC6">
            <v>1.02</v>
          </cell>
          <cell r="AD6">
            <v>1.02</v>
          </cell>
          <cell r="AE6">
            <v>1.02</v>
          </cell>
        </row>
        <row r="7">
          <cell r="E7">
            <v>1.01</v>
          </cell>
          <cell r="F7">
            <v>1.01</v>
          </cell>
          <cell r="G7">
            <v>1.01</v>
          </cell>
          <cell r="H7">
            <v>1.015</v>
          </cell>
          <cell r="I7">
            <v>1.02</v>
          </cell>
          <cell r="J7">
            <v>1.025</v>
          </cell>
          <cell r="K7">
            <v>1.025</v>
          </cell>
          <cell r="L7">
            <v>1.03</v>
          </cell>
          <cell r="M7">
            <v>1.03</v>
          </cell>
          <cell r="N7">
            <v>1.03</v>
          </cell>
          <cell r="O7">
            <v>1.03</v>
          </cell>
          <cell r="P7">
            <v>1.03</v>
          </cell>
          <cell r="Q7">
            <v>1.03</v>
          </cell>
          <cell r="R7">
            <v>1.03</v>
          </cell>
          <cell r="S7">
            <v>1.03</v>
          </cell>
          <cell r="T7">
            <v>1.03</v>
          </cell>
          <cell r="U7">
            <v>1.03</v>
          </cell>
          <cell r="V7">
            <v>1.03</v>
          </cell>
          <cell r="W7">
            <v>1.03</v>
          </cell>
          <cell r="X7">
            <v>1.03</v>
          </cell>
          <cell r="Y7">
            <v>1.03</v>
          </cell>
          <cell r="Z7">
            <v>1.03</v>
          </cell>
          <cell r="AA7">
            <v>1.03</v>
          </cell>
          <cell r="AB7">
            <v>1.03</v>
          </cell>
          <cell r="AC7">
            <v>1.03</v>
          </cell>
          <cell r="AD7">
            <v>1.03</v>
          </cell>
          <cell r="AE7">
            <v>1.03</v>
          </cell>
        </row>
        <row r="8">
          <cell r="E8">
            <v>1.035</v>
          </cell>
          <cell r="F8">
            <v>1.03</v>
          </cell>
          <cell r="G8">
            <v>1.015</v>
          </cell>
          <cell r="H8">
            <v>1.022</v>
          </cell>
          <cell r="I8">
            <v>1.025</v>
          </cell>
          <cell r="J8">
            <v>1.03</v>
          </cell>
          <cell r="K8">
            <v>1.034</v>
          </cell>
          <cell r="L8">
            <v>1.037</v>
          </cell>
          <cell r="M8">
            <v>1.036</v>
          </cell>
          <cell r="N8">
            <v>1.035</v>
          </cell>
          <cell r="O8">
            <v>1.035</v>
          </cell>
          <cell r="P8">
            <v>1.034</v>
          </cell>
          <cell r="Q8">
            <v>1.034</v>
          </cell>
          <cell r="R8">
            <v>1.033</v>
          </cell>
          <cell r="S8">
            <v>1.033</v>
          </cell>
          <cell r="T8">
            <v>1.032</v>
          </cell>
          <cell r="U8">
            <v>1.032</v>
          </cell>
          <cell r="V8">
            <v>1.032</v>
          </cell>
          <cell r="W8">
            <v>1.032</v>
          </cell>
          <cell r="X8">
            <v>1.032</v>
          </cell>
          <cell r="Y8">
            <v>1.032</v>
          </cell>
          <cell r="Z8">
            <v>1.032</v>
          </cell>
          <cell r="AA8">
            <v>1.032</v>
          </cell>
          <cell r="AB8">
            <v>1.032</v>
          </cell>
          <cell r="AC8">
            <v>1.032</v>
          </cell>
          <cell r="AD8">
            <v>1.032</v>
          </cell>
          <cell r="AE8">
            <v>1.032</v>
          </cell>
        </row>
        <row r="10">
          <cell r="E10">
            <v>0.19</v>
          </cell>
          <cell r="F10">
            <v>0.19</v>
          </cell>
          <cell r="G10">
            <v>0.19</v>
          </cell>
          <cell r="H10">
            <v>0.19</v>
          </cell>
          <cell r="I10">
            <v>0.19</v>
          </cell>
          <cell r="J10">
            <v>0.19</v>
          </cell>
          <cell r="K10">
            <v>0.19</v>
          </cell>
          <cell r="L10">
            <v>0.19</v>
          </cell>
          <cell r="M10">
            <v>0.19</v>
          </cell>
          <cell r="N10">
            <v>0.19</v>
          </cell>
          <cell r="O10">
            <v>0.19</v>
          </cell>
          <cell r="P10">
            <v>0.19</v>
          </cell>
          <cell r="Q10">
            <v>0.19</v>
          </cell>
          <cell r="R10">
            <v>0.19</v>
          </cell>
          <cell r="S10">
            <v>0.19</v>
          </cell>
          <cell r="T10">
            <v>0.19</v>
          </cell>
          <cell r="U10">
            <v>0.19</v>
          </cell>
          <cell r="V10">
            <v>0.19</v>
          </cell>
          <cell r="W10">
            <v>0.19</v>
          </cell>
          <cell r="X10">
            <v>0.19</v>
          </cell>
          <cell r="Y10">
            <v>0.19</v>
          </cell>
          <cell r="Z10">
            <v>0.19</v>
          </cell>
          <cell r="AA10">
            <v>0.19</v>
          </cell>
          <cell r="AB10">
            <v>0.19</v>
          </cell>
          <cell r="AC10">
            <v>0.19</v>
          </cell>
          <cell r="AD10">
            <v>0.19</v>
          </cell>
          <cell r="AE10">
            <v>0.19</v>
          </cell>
        </row>
        <row r="12">
          <cell r="A12" t="str">
            <v>8.</v>
          </cell>
          <cell r="C12" t="str">
            <v>Stawka VAT dla usług komunalnych</v>
          </cell>
          <cell r="D12" t="str">
            <v>%</v>
          </cell>
          <cell r="E12">
            <v>0.07</v>
          </cell>
          <cell r="F12">
            <v>0.07</v>
          </cell>
          <cell r="G12">
            <v>0.07</v>
          </cell>
          <cell r="H12">
            <v>0.07</v>
          </cell>
          <cell r="I12">
            <v>0.07</v>
          </cell>
          <cell r="J12">
            <v>0.07</v>
          </cell>
          <cell r="K12">
            <v>0.07</v>
          </cell>
          <cell r="L12">
            <v>0.07</v>
          </cell>
          <cell r="M12">
            <v>0.07</v>
          </cell>
          <cell r="N12">
            <v>0.07</v>
          </cell>
          <cell r="O12">
            <v>0.07</v>
          </cell>
          <cell r="P12">
            <v>0.07</v>
          </cell>
          <cell r="Q12">
            <v>0.07</v>
          </cell>
          <cell r="R12">
            <v>0.07</v>
          </cell>
          <cell r="S12">
            <v>0.07</v>
          </cell>
          <cell r="T12">
            <v>0.07</v>
          </cell>
          <cell r="U12">
            <v>0.07</v>
          </cell>
          <cell r="V12">
            <v>0.07</v>
          </cell>
          <cell r="W12">
            <v>0.07</v>
          </cell>
          <cell r="X12">
            <v>0.07</v>
          </cell>
          <cell r="Y12">
            <v>0.07</v>
          </cell>
          <cell r="Z12">
            <v>0.07</v>
          </cell>
          <cell r="AA12">
            <v>0.07</v>
          </cell>
          <cell r="AB12">
            <v>0.07</v>
          </cell>
          <cell r="AC12">
            <v>0.07</v>
          </cell>
          <cell r="AD12">
            <v>0.07</v>
          </cell>
          <cell r="AE12">
            <v>0.07</v>
          </cell>
        </row>
        <row r="15">
          <cell r="A15">
            <v>1</v>
          </cell>
          <cell r="C15" t="str">
            <v>Podatek od nieruchomości w stosunku do wartości brutto budowli </v>
          </cell>
          <cell r="D15" t="str">
            <v>%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</row>
        <row r="63">
          <cell r="A63">
            <v>2</v>
          </cell>
          <cell r="B63" t="str">
            <v>Assumed level of reinvestments</v>
          </cell>
          <cell r="C63" t="str">
            <v>Zakładany poziom reinwestycji w istniejącym majątku - woda</v>
          </cell>
          <cell r="H63">
            <v>0.01</v>
          </cell>
          <cell r="I63">
            <v>0.01</v>
          </cell>
          <cell r="J63">
            <v>0.01</v>
          </cell>
          <cell r="K63">
            <v>0.01</v>
          </cell>
          <cell r="L63">
            <v>0.01</v>
          </cell>
          <cell r="M63">
            <v>0.01</v>
          </cell>
          <cell r="N63">
            <v>0.01</v>
          </cell>
          <cell r="O63">
            <v>0.01</v>
          </cell>
          <cell r="P63">
            <v>0.01</v>
          </cell>
          <cell r="Q63">
            <v>0.01</v>
          </cell>
          <cell r="R63">
            <v>0.01</v>
          </cell>
          <cell r="S63">
            <v>0.01</v>
          </cell>
          <cell r="T63">
            <v>0.01</v>
          </cell>
          <cell r="U63">
            <v>0.01</v>
          </cell>
          <cell r="V63">
            <v>0.01</v>
          </cell>
          <cell r="W63">
            <v>0.01</v>
          </cell>
          <cell r="X63">
            <v>0.01</v>
          </cell>
          <cell r="Y63">
            <v>0.01</v>
          </cell>
          <cell r="Z63">
            <v>0.01</v>
          </cell>
          <cell r="AA63">
            <v>0.01</v>
          </cell>
          <cell r="AB63">
            <v>0.01</v>
          </cell>
          <cell r="AC63">
            <v>0.01</v>
          </cell>
          <cell r="AD63">
            <v>0.01</v>
          </cell>
          <cell r="AE63">
            <v>0.01</v>
          </cell>
        </row>
        <row r="64">
          <cell r="A64">
            <v>3</v>
          </cell>
          <cell r="B64" t="str">
            <v>Assumed level of reinvestments</v>
          </cell>
          <cell r="C64" t="str">
            <v>Zakładany poziom reinwestycji w istniejącym majątku - ścieki</v>
          </cell>
          <cell r="H64">
            <v>0.01</v>
          </cell>
          <cell r="I64">
            <v>0.01</v>
          </cell>
          <cell r="J64">
            <v>0.01</v>
          </cell>
          <cell r="K64">
            <v>0.01</v>
          </cell>
          <cell r="L64">
            <v>0.01</v>
          </cell>
          <cell r="M64">
            <v>0.01</v>
          </cell>
          <cell r="N64">
            <v>0.01</v>
          </cell>
          <cell r="O64">
            <v>0.01</v>
          </cell>
          <cell r="P64">
            <v>0.01</v>
          </cell>
          <cell r="Q64">
            <v>0.01</v>
          </cell>
          <cell r="R64">
            <v>0.01</v>
          </cell>
          <cell r="S64">
            <v>0.01</v>
          </cell>
          <cell r="T64">
            <v>0.01</v>
          </cell>
          <cell r="U64">
            <v>0.01</v>
          </cell>
          <cell r="V64">
            <v>0.01</v>
          </cell>
          <cell r="W64">
            <v>0.01</v>
          </cell>
          <cell r="X64">
            <v>0.01</v>
          </cell>
          <cell r="Y64">
            <v>0.01</v>
          </cell>
          <cell r="Z64">
            <v>0.01</v>
          </cell>
          <cell r="AA64">
            <v>0.01</v>
          </cell>
          <cell r="AB64">
            <v>0.01</v>
          </cell>
          <cell r="AC64">
            <v>0.01</v>
          </cell>
          <cell r="AD64">
            <v>0.01</v>
          </cell>
          <cell r="AE64">
            <v>0.01</v>
          </cell>
        </row>
        <row r="68">
          <cell r="E68">
            <v>0.025</v>
          </cell>
        </row>
        <row r="69">
          <cell r="E69">
            <v>0.125</v>
          </cell>
        </row>
        <row r="70">
          <cell r="E70">
            <v>0.17</v>
          </cell>
        </row>
        <row r="72">
          <cell r="E72">
            <v>0.015</v>
          </cell>
        </row>
        <row r="73">
          <cell r="E73">
            <v>0.08</v>
          </cell>
        </row>
        <row r="74">
          <cell r="E74">
            <v>0.17</v>
          </cell>
        </row>
        <row r="76">
          <cell r="E76">
            <v>0.015</v>
          </cell>
        </row>
        <row r="77">
          <cell r="E77">
            <v>0.08</v>
          </cell>
        </row>
        <row r="78">
          <cell r="E78">
            <v>0.17</v>
          </cell>
        </row>
        <row r="308">
          <cell r="D308">
            <v>0.04</v>
          </cell>
        </row>
        <row r="311">
          <cell r="D311">
            <v>0.08</v>
          </cell>
        </row>
      </sheetData>
      <sheetData sheetId="1">
        <row r="4">
          <cell r="A4">
            <v>1</v>
          </cell>
          <cell r="C4" t="str">
            <v>Inflacja skumulowana (2006)</v>
          </cell>
          <cell r="D4" t="str">
            <v>%</v>
          </cell>
          <cell r="H4">
            <v>1</v>
          </cell>
          <cell r="I4">
            <v>1.025</v>
          </cell>
          <cell r="J4">
            <v>1.05575</v>
          </cell>
          <cell r="K4">
            <v>1.0916455</v>
          </cell>
          <cell r="L4">
            <v>1.1320363835</v>
          </cell>
          <cell r="M4">
            <v>1.172789693306</v>
          </cell>
          <cell r="N4">
            <v>1.21383733257171</v>
          </cell>
          <cell r="O4">
            <v>1.2563216392117198</v>
          </cell>
          <cell r="P4">
            <v>1.2990365749449182</v>
          </cell>
          <cell r="Q4">
            <v>1.3432038184930455</v>
          </cell>
          <cell r="R4">
            <v>1.3875295445033158</v>
          </cell>
          <cell r="S4">
            <v>1.433318019471925</v>
          </cell>
          <cell r="T4">
            <v>1.4791841960950267</v>
          </cell>
          <cell r="U4">
            <v>1.5265180903700677</v>
          </cell>
          <cell r="V4">
            <v>1.57536666926191</v>
          </cell>
          <cell r="W4">
            <v>1.625778402678291</v>
          </cell>
          <cell r="X4">
            <v>1.6778033115639965</v>
          </cell>
          <cell r="Y4">
            <v>1.7314930175340444</v>
          </cell>
          <cell r="Z4">
            <v>1.7869007940951338</v>
          </cell>
          <cell r="AA4">
            <v>1.8440816195061782</v>
          </cell>
          <cell r="AB4">
            <v>1.903092231330376</v>
          </cell>
          <cell r="AC4">
            <v>1.9639911827329481</v>
          </cell>
          <cell r="AD4">
            <v>2.0268389005804024</v>
          </cell>
          <cell r="AE4">
            <v>2.0916977453989753</v>
          </cell>
        </row>
        <row r="957">
          <cell r="E957">
            <v>0.12275678788779182</v>
          </cell>
        </row>
        <row r="958">
          <cell r="E958">
            <v>0.8772432121122082</v>
          </cell>
        </row>
        <row r="959">
          <cell r="E959">
            <v>0</v>
          </cell>
        </row>
        <row r="973">
          <cell r="D973">
            <v>0.72</v>
          </cell>
        </row>
        <row r="2395">
          <cell r="D2395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56"/>
  <sheetViews>
    <sheetView showGridLines="0" workbookViewId="0" topLeftCell="B1">
      <selection activeCell="G38" sqref="G38"/>
    </sheetView>
  </sheetViews>
  <sheetFormatPr defaultColWidth="9.140625" defaultRowHeight="12.75"/>
  <cols>
    <col min="1" max="1" width="5.7109375" style="2" hidden="1" customWidth="1"/>
    <col min="2" max="2" width="5.7109375" style="8" customWidth="1"/>
    <col min="3" max="3" width="52.421875" style="2" customWidth="1"/>
    <col min="4" max="4" width="10.7109375" style="2" customWidth="1"/>
    <col min="5" max="5" width="10.7109375" style="2" hidden="1" customWidth="1"/>
    <col min="6" max="6" width="10.140625" style="2" customWidth="1"/>
    <col min="7" max="7" width="10.7109375" style="2" customWidth="1"/>
    <col min="8" max="8" width="10.140625" style="2" customWidth="1"/>
    <col min="9" max="10" width="10.00390625" style="2" customWidth="1"/>
    <col min="11" max="11" width="9.57421875" style="2" customWidth="1"/>
    <col min="12" max="12" width="10.28125" style="2" customWidth="1"/>
    <col min="13" max="19" width="10.7109375" style="2" customWidth="1"/>
    <col min="20" max="16384" width="9.140625" style="2" customWidth="1"/>
  </cols>
  <sheetData>
    <row r="1" spans="3:13" ht="15" customHeight="1">
      <c r="C1" s="1" t="s">
        <v>91</v>
      </c>
      <c r="M1" s="122"/>
    </row>
    <row r="2" ht="15" customHeight="1">
      <c r="C2" s="1" t="s">
        <v>230</v>
      </c>
    </row>
    <row r="3" ht="4.5" customHeight="1">
      <c r="B3" s="3"/>
    </row>
    <row r="4" spans="2:20" ht="19.5" customHeight="1">
      <c r="B4" s="125" t="s">
        <v>0</v>
      </c>
      <c r="C4" s="125" t="s">
        <v>1</v>
      </c>
      <c r="D4" s="125" t="s">
        <v>90</v>
      </c>
      <c r="E4" s="71" t="s">
        <v>218</v>
      </c>
      <c r="F4" s="72" t="s">
        <v>97</v>
      </c>
      <c r="G4" s="72" t="s">
        <v>97</v>
      </c>
      <c r="H4" s="72" t="s">
        <v>97</v>
      </c>
      <c r="I4" s="72" t="s">
        <v>97</v>
      </c>
      <c r="J4" s="72" t="s">
        <v>97</v>
      </c>
      <c r="K4" s="72" t="s">
        <v>97</v>
      </c>
      <c r="L4" s="72" t="s">
        <v>97</v>
      </c>
      <c r="M4" s="72" t="s">
        <v>97</v>
      </c>
      <c r="N4" s="72" t="s">
        <v>97</v>
      </c>
      <c r="O4" s="72" t="s">
        <v>97</v>
      </c>
      <c r="P4" s="72" t="s">
        <v>97</v>
      </c>
      <c r="Q4" s="72" t="s">
        <v>97</v>
      </c>
      <c r="R4" s="72" t="s">
        <v>97</v>
      </c>
      <c r="S4" s="72" t="s">
        <v>97</v>
      </c>
      <c r="T4" s="72" t="s">
        <v>97</v>
      </c>
    </row>
    <row r="5" spans="2:20" s="9" customFormat="1" ht="19.5" customHeight="1">
      <c r="B5" s="125"/>
      <c r="C5" s="125"/>
      <c r="D5" s="126"/>
      <c r="E5" s="91">
        <v>2009</v>
      </c>
      <c r="F5" s="91">
        <f>E5+1</f>
        <v>2010</v>
      </c>
      <c r="G5" s="91">
        <f aca="true" t="shared" si="0" ref="G5:N5">F5+1</f>
        <v>2011</v>
      </c>
      <c r="H5" s="91">
        <f t="shared" si="0"/>
        <v>2012</v>
      </c>
      <c r="I5" s="91">
        <f t="shared" si="0"/>
        <v>2013</v>
      </c>
      <c r="J5" s="91">
        <f t="shared" si="0"/>
        <v>2014</v>
      </c>
      <c r="K5" s="91">
        <f t="shared" si="0"/>
        <v>2015</v>
      </c>
      <c r="L5" s="91">
        <f t="shared" si="0"/>
        <v>2016</v>
      </c>
      <c r="M5" s="91">
        <f t="shared" si="0"/>
        <v>2017</v>
      </c>
      <c r="N5" s="91">
        <f t="shared" si="0"/>
        <v>2018</v>
      </c>
      <c r="O5" s="91">
        <f aca="true" t="shared" si="1" ref="O5:T5">N5+1</f>
        <v>2019</v>
      </c>
      <c r="P5" s="91">
        <f t="shared" si="1"/>
        <v>2020</v>
      </c>
      <c r="Q5" s="91">
        <f t="shared" si="1"/>
        <v>2021</v>
      </c>
      <c r="R5" s="91">
        <f t="shared" si="1"/>
        <v>2022</v>
      </c>
      <c r="S5" s="91">
        <f t="shared" si="1"/>
        <v>2023</v>
      </c>
      <c r="T5" s="91">
        <f t="shared" si="1"/>
        <v>2024</v>
      </c>
    </row>
    <row r="6" spans="2:20" s="4" customFormat="1" ht="15" customHeight="1">
      <c r="B6" s="85" t="s">
        <v>2</v>
      </c>
      <c r="C6" s="90" t="s">
        <v>3</v>
      </c>
      <c r="D6" s="90"/>
      <c r="E6" s="10"/>
      <c r="F6" s="10"/>
      <c r="G6" s="10"/>
      <c r="H6" s="10"/>
      <c r="I6" s="10"/>
      <c r="J6" s="10"/>
      <c r="K6" s="10"/>
      <c r="L6" s="10"/>
      <c r="M6" s="10"/>
      <c r="N6" s="92"/>
      <c r="O6" s="92"/>
      <c r="P6" s="92"/>
      <c r="Q6" s="92"/>
      <c r="R6" s="92"/>
      <c r="S6" s="92"/>
      <c r="T6" s="92"/>
    </row>
    <row r="7" spans="2:20" s="116" customFormat="1" ht="15" customHeight="1">
      <c r="B7" s="88" t="s">
        <v>4</v>
      </c>
      <c r="C7" s="89" t="s">
        <v>5</v>
      </c>
      <c r="D7" s="114" t="s">
        <v>227</v>
      </c>
      <c r="E7" s="115">
        <f>E8+E9</f>
        <v>0</v>
      </c>
      <c r="F7" s="115">
        <f aca="true" t="shared" si="2" ref="F7:N7">F8+F9</f>
        <v>0</v>
      </c>
      <c r="G7" s="115">
        <f t="shared" si="2"/>
        <v>0</v>
      </c>
      <c r="H7" s="115">
        <f t="shared" si="2"/>
        <v>0</v>
      </c>
      <c r="I7" s="115">
        <f t="shared" si="2"/>
        <v>0</v>
      </c>
      <c r="J7" s="115">
        <f t="shared" si="2"/>
        <v>0</v>
      </c>
      <c r="K7" s="115">
        <f t="shared" si="2"/>
        <v>0</v>
      </c>
      <c r="L7" s="115">
        <f t="shared" si="2"/>
        <v>0</v>
      </c>
      <c r="M7" s="115">
        <f t="shared" si="2"/>
        <v>0</v>
      </c>
      <c r="N7" s="115">
        <f t="shared" si="2"/>
        <v>0</v>
      </c>
      <c r="O7" s="115">
        <f aca="true" t="shared" si="3" ref="O7:T7">O8+O9</f>
        <v>0</v>
      </c>
      <c r="P7" s="115">
        <f t="shared" si="3"/>
        <v>0</v>
      </c>
      <c r="Q7" s="115">
        <f t="shared" si="3"/>
        <v>0</v>
      </c>
      <c r="R7" s="115">
        <f t="shared" si="3"/>
        <v>0</v>
      </c>
      <c r="S7" s="115">
        <f t="shared" si="3"/>
        <v>0</v>
      </c>
      <c r="T7" s="115">
        <f t="shared" si="3"/>
        <v>0</v>
      </c>
    </row>
    <row r="8" spans="2:20" s="74" customFormat="1" ht="15" customHeight="1">
      <c r="B8" s="86" t="s">
        <v>6</v>
      </c>
      <c r="C8" s="73" t="s">
        <v>7</v>
      </c>
      <c r="D8" s="86" t="s">
        <v>227</v>
      </c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</row>
    <row r="9" spans="2:20" s="74" customFormat="1" ht="15" customHeight="1">
      <c r="B9" s="86" t="s">
        <v>8</v>
      </c>
      <c r="C9" s="73" t="s">
        <v>9</v>
      </c>
      <c r="D9" s="86" t="s">
        <v>227</v>
      </c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</row>
    <row r="10" spans="2:20" s="116" customFormat="1" ht="15" customHeight="1">
      <c r="B10" s="88" t="s">
        <v>10</v>
      </c>
      <c r="C10" s="89" t="s">
        <v>11</v>
      </c>
      <c r="D10" s="88" t="s">
        <v>227</v>
      </c>
      <c r="E10" s="89">
        <f aca="true" t="shared" si="4" ref="E10:N10">SUM(E11:E15)</f>
        <v>0</v>
      </c>
      <c r="F10" s="89">
        <f t="shared" si="4"/>
        <v>0</v>
      </c>
      <c r="G10" s="89">
        <f t="shared" si="4"/>
        <v>0</v>
      </c>
      <c r="H10" s="89">
        <f t="shared" si="4"/>
        <v>0</v>
      </c>
      <c r="I10" s="89">
        <f t="shared" si="4"/>
        <v>0</v>
      </c>
      <c r="J10" s="89">
        <f t="shared" si="4"/>
        <v>0</v>
      </c>
      <c r="K10" s="89">
        <f t="shared" si="4"/>
        <v>0</v>
      </c>
      <c r="L10" s="89">
        <f t="shared" si="4"/>
        <v>0</v>
      </c>
      <c r="M10" s="89">
        <f t="shared" si="4"/>
        <v>0</v>
      </c>
      <c r="N10" s="89">
        <f t="shared" si="4"/>
        <v>0</v>
      </c>
      <c r="O10" s="89">
        <f aca="true" t="shared" si="5" ref="O10:T10">SUM(O11:O15)</f>
        <v>0</v>
      </c>
      <c r="P10" s="89">
        <f t="shared" si="5"/>
        <v>0</v>
      </c>
      <c r="Q10" s="89">
        <f t="shared" si="5"/>
        <v>0</v>
      </c>
      <c r="R10" s="89">
        <f t="shared" si="5"/>
        <v>0</v>
      </c>
      <c r="S10" s="89">
        <f t="shared" si="5"/>
        <v>0</v>
      </c>
      <c r="T10" s="89">
        <f t="shared" si="5"/>
        <v>0</v>
      </c>
    </row>
    <row r="11" spans="2:20" s="74" customFormat="1" ht="15" customHeight="1">
      <c r="B11" s="86" t="s">
        <v>12</v>
      </c>
      <c r="C11" s="73" t="s">
        <v>13</v>
      </c>
      <c r="D11" s="86" t="s">
        <v>227</v>
      </c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</row>
    <row r="12" spans="2:20" s="74" customFormat="1" ht="15" customHeight="1">
      <c r="B12" s="86" t="s">
        <v>14</v>
      </c>
      <c r="C12" s="73" t="s">
        <v>15</v>
      </c>
      <c r="D12" s="86" t="s">
        <v>227</v>
      </c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</row>
    <row r="13" spans="2:20" s="74" customFormat="1" ht="15" customHeight="1">
      <c r="B13" s="86" t="s">
        <v>16</v>
      </c>
      <c r="C13" s="73" t="s">
        <v>17</v>
      </c>
      <c r="D13" s="86" t="s">
        <v>227</v>
      </c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</row>
    <row r="14" spans="2:20" s="74" customFormat="1" ht="15" customHeight="1">
      <c r="B14" s="86" t="s">
        <v>18</v>
      </c>
      <c r="C14" s="73" t="s">
        <v>19</v>
      </c>
      <c r="D14" s="86" t="s">
        <v>227</v>
      </c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</row>
    <row r="15" spans="2:20" s="74" customFormat="1" ht="15" customHeight="1">
      <c r="B15" s="86" t="s">
        <v>20</v>
      </c>
      <c r="C15" s="73" t="s">
        <v>21</v>
      </c>
      <c r="D15" s="86" t="s">
        <v>227</v>
      </c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</row>
    <row r="16" spans="2:20" s="77" customFormat="1" ht="15" customHeight="1">
      <c r="B16" s="87" t="s">
        <v>22</v>
      </c>
      <c r="C16" s="75" t="s">
        <v>23</v>
      </c>
      <c r="D16" s="93" t="s">
        <v>227</v>
      </c>
      <c r="E16" s="76">
        <f>E7-E10</f>
        <v>0</v>
      </c>
      <c r="F16" s="76">
        <f>F7-F10</f>
        <v>0</v>
      </c>
      <c r="G16" s="76">
        <f aca="true" t="shared" si="6" ref="G16:N16">G7-G10</f>
        <v>0</v>
      </c>
      <c r="H16" s="76">
        <f t="shared" si="6"/>
        <v>0</v>
      </c>
      <c r="I16" s="76">
        <f t="shared" si="6"/>
        <v>0</v>
      </c>
      <c r="J16" s="76">
        <f t="shared" si="6"/>
        <v>0</v>
      </c>
      <c r="K16" s="76">
        <f t="shared" si="6"/>
        <v>0</v>
      </c>
      <c r="L16" s="76">
        <f t="shared" si="6"/>
        <v>0</v>
      </c>
      <c r="M16" s="76">
        <f t="shared" si="6"/>
        <v>0</v>
      </c>
      <c r="N16" s="76">
        <f t="shared" si="6"/>
        <v>0</v>
      </c>
      <c r="O16" s="76">
        <f aca="true" t="shared" si="7" ref="O16:T16">O7-O10</f>
        <v>0</v>
      </c>
      <c r="P16" s="76">
        <f t="shared" si="7"/>
        <v>0</v>
      </c>
      <c r="Q16" s="76">
        <f t="shared" si="7"/>
        <v>0</v>
      </c>
      <c r="R16" s="76">
        <f t="shared" si="7"/>
        <v>0</v>
      </c>
      <c r="S16" s="76">
        <f t="shared" si="7"/>
        <v>0</v>
      </c>
      <c r="T16" s="76">
        <f t="shared" si="7"/>
        <v>0</v>
      </c>
    </row>
    <row r="17" spans="2:20" s="74" customFormat="1" ht="15" customHeight="1">
      <c r="B17" s="88" t="s">
        <v>24</v>
      </c>
      <c r="C17" s="78" t="s">
        <v>25</v>
      </c>
      <c r="D17" s="94"/>
      <c r="E17" s="79"/>
      <c r="F17" s="79"/>
      <c r="G17" s="79"/>
      <c r="H17" s="79"/>
      <c r="I17" s="79"/>
      <c r="J17" s="79"/>
      <c r="K17" s="79"/>
      <c r="L17" s="79"/>
      <c r="M17" s="79"/>
      <c r="N17" s="95"/>
      <c r="O17" s="95"/>
      <c r="P17" s="95"/>
      <c r="Q17" s="95"/>
      <c r="R17" s="95"/>
      <c r="S17" s="95"/>
      <c r="T17" s="95"/>
    </row>
    <row r="18" spans="2:20" s="116" customFormat="1" ht="15" customHeight="1">
      <c r="B18" s="88" t="s">
        <v>26</v>
      </c>
      <c r="C18" s="89" t="s">
        <v>5</v>
      </c>
      <c r="D18" s="114" t="s">
        <v>227</v>
      </c>
      <c r="E18" s="115">
        <f>SUM(E19:E22)</f>
        <v>0</v>
      </c>
      <c r="F18" s="115">
        <f aca="true" t="shared" si="8" ref="F18:N18">SUM(F19:F22)</f>
        <v>0</v>
      </c>
      <c r="G18" s="115">
        <f t="shared" si="8"/>
        <v>0</v>
      </c>
      <c r="H18" s="115">
        <f t="shared" si="8"/>
        <v>0</v>
      </c>
      <c r="I18" s="115">
        <f t="shared" si="8"/>
        <v>0</v>
      </c>
      <c r="J18" s="115">
        <f t="shared" si="8"/>
        <v>0</v>
      </c>
      <c r="K18" s="115">
        <f t="shared" si="8"/>
        <v>0</v>
      </c>
      <c r="L18" s="115">
        <f t="shared" si="8"/>
        <v>0</v>
      </c>
      <c r="M18" s="115">
        <f t="shared" si="8"/>
        <v>0</v>
      </c>
      <c r="N18" s="115">
        <f t="shared" si="8"/>
        <v>0</v>
      </c>
      <c r="O18" s="115">
        <f aca="true" t="shared" si="9" ref="O18:T18">SUM(O19:O22)</f>
        <v>0</v>
      </c>
      <c r="P18" s="115">
        <f t="shared" si="9"/>
        <v>0</v>
      </c>
      <c r="Q18" s="115">
        <f t="shared" si="9"/>
        <v>0</v>
      </c>
      <c r="R18" s="115">
        <f t="shared" si="9"/>
        <v>0</v>
      </c>
      <c r="S18" s="115">
        <f t="shared" si="9"/>
        <v>0</v>
      </c>
      <c r="T18" s="115">
        <f t="shared" si="9"/>
        <v>0</v>
      </c>
    </row>
    <row r="19" spans="2:20" s="74" customFormat="1" ht="15" customHeight="1">
      <c r="B19" s="86" t="s">
        <v>27</v>
      </c>
      <c r="C19" s="73" t="s">
        <v>28</v>
      </c>
      <c r="D19" s="86" t="s">
        <v>227</v>
      </c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</row>
    <row r="20" spans="2:20" s="74" customFormat="1" ht="15" customHeight="1">
      <c r="B20" s="86" t="s">
        <v>29</v>
      </c>
      <c r="C20" s="73" t="s">
        <v>30</v>
      </c>
      <c r="D20" s="86" t="s">
        <v>227</v>
      </c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</row>
    <row r="21" spans="2:20" s="74" customFormat="1" ht="15" customHeight="1">
      <c r="B21" s="86" t="s">
        <v>31</v>
      </c>
      <c r="C21" s="73" t="s">
        <v>32</v>
      </c>
      <c r="D21" s="86" t="s">
        <v>227</v>
      </c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</row>
    <row r="22" spans="2:20" s="74" customFormat="1" ht="15" customHeight="1">
      <c r="B22" s="86" t="s">
        <v>33</v>
      </c>
      <c r="C22" s="73" t="s">
        <v>9</v>
      </c>
      <c r="D22" s="86" t="s">
        <v>227</v>
      </c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</row>
    <row r="23" spans="2:20" s="116" customFormat="1" ht="15" customHeight="1">
      <c r="B23" s="88" t="s">
        <v>34</v>
      </c>
      <c r="C23" s="89" t="s">
        <v>11</v>
      </c>
      <c r="D23" s="88" t="s">
        <v>227</v>
      </c>
      <c r="E23" s="89">
        <f aca="true" t="shared" si="10" ref="E23:N23">SUM(E24:E27)</f>
        <v>0</v>
      </c>
      <c r="F23" s="89">
        <f t="shared" si="10"/>
        <v>0</v>
      </c>
      <c r="G23" s="89">
        <f t="shared" si="10"/>
        <v>0</v>
      </c>
      <c r="H23" s="89">
        <f t="shared" si="10"/>
        <v>0</v>
      </c>
      <c r="I23" s="89">
        <f t="shared" si="10"/>
        <v>0</v>
      </c>
      <c r="J23" s="89">
        <f t="shared" si="10"/>
        <v>0</v>
      </c>
      <c r="K23" s="89">
        <f t="shared" si="10"/>
        <v>0</v>
      </c>
      <c r="L23" s="89">
        <f t="shared" si="10"/>
        <v>0</v>
      </c>
      <c r="M23" s="89">
        <f t="shared" si="10"/>
        <v>0</v>
      </c>
      <c r="N23" s="89">
        <f t="shared" si="10"/>
        <v>0</v>
      </c>
      <c r="O23" s="89">
        <f aca="true" t="shared" si="11" ref="O23:T23">SUM(O24:O27)</f>
        <v>0</v>
      </c>
      <c r="P23" s="89">
        <f t="shared" si="11"/>
        <v>0</v>
      </c>
      <c r="Q23" s="89">
        <f t="shared" si="11"/>
        <v>0</v>
      </c>
      <c r="R23" s="89">
        <f t="shared" si="11"/>
        <v>0</v>
      </c>
      <c r="S23" s="89">
        <f t="shared" si="11"/>
        <v>0</v>
      </c>
      <c r="T23" s="89">
        <f t="shared" si="11"/>
        <v>0</v>
      </c>
    </row>
    <row r="24" spans="2:20" s="74" customFormat="1" ht="15" customHeight="1">
      <c r="B24" s="86" t="s">
        <v>35</v>
      </c>
      <c r="C24" s="73" t="s">
        <v>36</v>
      </c>
      <c r="D24" s="86" t="s">
        <v>227</v>
      </c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</row>
    <row r="25" spans="2:20" s="74" customFormat="1" ht="15" customHeight="1">
      <c r="B25" s="86" t="s">
        <v>37</v>
      </c>
      <c r="C25" s="80" t="s">
        <v>38</v>
      </c>
      <c r="D25" s="86" t="s">
        <v>227</v>
      </c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</row>
    <row r="26" spans="2:20" s="74" customFormat="1" ht="15" customHeight="1">
      <c r="B26" s="86" t="s">
        <v>39</v>
      </c>
      <c r="C26" s="73" t="s">
        <v>40</v>
      </c>
      <c r="D26" s="86" t="s">
        <v>227</v>
      </c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</row>
    <row r="27" spans="2:20" s="74" customFormat="1" ht="15" customHeight="1">
      <c r="B27" s="86" t="s">
        <v>41</v>
      </c>
      <c r="C27" s="73" t="s">
        <v>21</v>
      </c>
      <c r="D27" s="86" t="s">
        <v>227</v>
      </c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</row>
    <row r="28" spans="2:20" s="77" customFormat="1" ht="15" customHeight="1">
      <c r="B28" s="87" t="s">
        <v>42</v>
      </c>
      <c r="C28" s="75" t="s">
        <v>43</v>
      </c>
      <c r="D28" s="93" t="s">
        <v>227</v>
      </c>
      <c r="E28" s="76">
        <f aca="true" t="shared" si="12" ref="E28:N28">E18-E23</f>
        <v>0</v>
      </c>
      <c r="F28" s="76">
        <f t="shared" si="12"/>
        <v>0</v>
      </c>
      <c r="G28" s="76">
        <f t="shared" si="12"/>
        <v>0</v>
      </c>
      <c r="H28" s="76">
        <f t="shared" si="12"/>
        <v>0</v>
      </c>
      <c r="I28" s="76">
        <f t="shared" si="12"/>
        <v>0</v>
      </c>
      <c r="J28" s="76">
        <f t="shared" si="12"/>
        <v>0</v>
      </c>
      <c r="K28" s="76">
        <f t="shared" si="12"/>
        <v>0</v>
      </c>
      <c r="L28" s="76">
        <f t="shared" si="12"/>
        <v>0</v>
      </c>
      <c r="M28" s="76">
        <f t="shared" si="12"/>
        <v>0</v>
      </c>
      <c r="N28" s="76">
        <f t="shared" si="12"/>
        <v>0</v>
      </c>
      <c r="O28" s="76">
        <f aca="true" t="shared" si="13" ref="O28:T28">O18-O23</f>
        <v>0</v>
      </c>
      <c r="P28" s="76">
        <f t="shared" si="13"/>
        <v>0</v>
      </c>
      <c r="Q28" s="76">
        <f t="shared" si="13"/>
        <v>0</v>
      </c>
      <c r="R28" s="76">
        <f t="shared" si="13"/>
        <v>0</v>
      </c>
      <c r="S28" s="76">
        <f t="shared" si="13"/>
        <v>0</v>
      </c>
      <c r="T28" s="76">
        <f t="shared" si="13"/>
        <v>0</v>
      </c>
    </row>
    <row r="29" spans="2:20" s="74" customFormat="1" ht="15" customHeight="1">
      <c r="B29" s="88" t="s">
        <v>44</v>
      </c>
      <c r="C29" s="78" t="s">
        <v>45</v>
      </c>
      <c r="D29" s="94"/>
      <c r="E29" s="79"/>
      <c r="F29" s="79"/>
      <c r="G29" s="79"/>
      <c r="H29" s="79"/>
      <c r="I29" s="79"/>
      <c r="J29" s="79"/>
      <c r="K29" s="79"/>
      <c r="L29" s="79"/>
      <c r="M29" s="79"/>
      <c r="N29" s="95"/>
      <c r="O29" s="95"/>
      <c r="P29" s="95"/>
      <c r="Q29" s="95"/>
      <c r="R29" s="95"/>
      <c r="S29" s="95"/>
      <c r="T29" s="95"/>
    </row>
    <row r="30" spans="2:20" s="116" customFormat="1" ht="15" customHeight="1">
      <c r="B30" s="88" t="s">
        <v>46</v>
      </c>
      <c r="C30" s="89" t="s">
        <v>5</v>
      </c>
      <c r="D30" s="114" t="s">
        <v>227</v>
      </c>
      <c r="E30" s="115">
        <f aca="true" t="shared" si="14" ref="E30:N30">E31+E32+E35+E36+E37</f>
        <v>0</v>
      </c>
      <c r="F30" s="115">
        <f t="shared" si="14"/>
        <v>0</v>
      </c>
      <c r="G30" s="115">
        <f t="shared" si="14"/>
        <v>0</v>
      </c>
      <c r="H30" s="115">
        <f t="shared" si="14"/>
        <v>0</v>
      </c>
      <c r="I30" s="115">
        <f t="shared" si="14"/>
        <v>0</v>
      </c>
      <c r="J30" s="115">
        <f t="shared" si="14"/>
        <v>0</v>
      </c>
      <c r="K30" s="115">
        <f t="shared" si="14"/>
        <v>0</v>
      </c>
      <c r="L30" s="115">
        <f t="shared" si="14"/>
        <v>0</v>
      </c>
      <c r="M30" s="115">
        <f t="shared" si="14"/>
        <v>0</v>
      </c>
      <c r="N30" s="115">
        <f t="shared" si="14"/>
        <v>0</v>
      </c>
      <c r="O30" s="115">
        <f aca="true" t="shared" si="15" ref="O30:T30">O31+O32+O35+O36+O37</f>
        <v>0</v>
      </c>
      <c r="P30" s="115">
        <f t="shared" si="15"/>
        <v>0</v>
      </c>
      <c r="Q30" s="115">
        <f t="shared" si="15"/>
        <v>0</v>
      </c>
      <c r="R30" s="115">
        <f t="shared" si="15"/>
        <v>0</v>
      </c>
      <c r="S30" s="115">
        <f t="shared" si="15"/>
        <v>0</v>
      </c>
      <c r="T30" s="115">
        <f t="shared" si="15"/>
        <v>0</v>
      </c>
    </row>
    <row r="31" spans="2:20" s="74" customFormat="1" ht="15" customHeight="1">
      <c r="B31" s="86" t="s">
        <v>47</v>
      </c>
      <c r="C31" s="73" t="s">
        <v>48</v>
      </c>
      <c r="D31" s="86" t="s">
        <v>227</v>
      </c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</row>
    <row r="32" spans="2:20" s="74" customFormat="1" ht="15" customHeight="1">
      <c r="B32" s="86" t="s">
        <v>49</v>
      </c>
      <c r="C32" s="73" t="s">
        <v>50</v>
      </c>
      <c r="D32" s="86" t="s">
        <v>227</v>
      </c>
      <c r="E32" s="73">
        <f>E33+E34</f>
        <v>0</v>
      </c>
      <c r="F32" s="73">
        <f aca="true" t="shared" si="16" ref="F32:N32">F33+F34</f>
        <v>0</v>
      </c>
      <c r="G32" s="73">
        <f t="shared" si="16"/>
        <v>0</v>
      </c>
      <c r="H32" s="73">
        <f t="shared" si="16"/>
        <v>0</v>
      </c>
      <c r="I32" s="73">
        <f t="shared" si="16"/>
        <v>0</v>
      </c>
      <c r="J32" s="73">
        <f t="shared" si="16"/>
        <v>0</v>
      </c>
      <c r="K32" s="73">
        <f t="shared" si="16"/>
        <v>0</v>
      </c>
      <c r="L32" s="73">
        <f t="shared" si="16"/>
        <v>0</v>
      </c>
      <c r="M32" s="73">
        <f t="shared" si="16"/>
        <v>0</v>
      </c>
      <c r="N32" s="73">
        <f t="shared" si="16"/>
        <v>0</v>
      </c>
      <c r="O32" s="73">
        <f aca="true" t="shared" si="17" ref="O32:T32">O33+O34</f>
        <v>0</v>
      </c>
      <c r="P32" s="73">
        <f t="shared" si="17"/>
        <v>0</v>
      </c>
      <c r="Q32" s="73">
        <f t="shared" si="17"/>
        <v>0</v>
      </c>
      <c r="R32" s="73">
        <f t="shared" si="17"/>
        <v>0</v>
      </c>
      <c r="S32" s="73">
        <f t="shared" si="17"/>
        <v>0</v>
      </c>
      <c r="T32" s="73">
        <f t="shared" si="17"/>
        <v>0</v>
      </c>
    </row>
    <row r="33" spans="2:20" s="74" customFormat="1" ht="15" customHeight="1">
      <c r="B33" s="86" t="s">
        <v>51</v>
      </c>
      <c r="C33" s="73" t="s">
        <v>52</v>
      </c>
      <c r="D33" s="86" t="s">
        <v>227</v>
      </c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</row>
    <row r="34" spans="2:20" s="74" customFormat="1" ht="15" customHeight="1">
      <c r="B34" s="86" t="s">
        <v>53</v>
      </c>
      <c r="C34" s="73" t="s">
        <v>54</v>
      </c>
      <c r="D34" s="86" t="s">
        <v>227</v>
      </c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</row>
    <row r="35" spans="2:20" s="74" customFormat="1" ht="15" customHeight="1">
      <c r="B35" s="86" t="s">
        <v>55</v>
      </c>
      <c r="C35" s="73" t="s">
        <v>56</v>
      </c>
      <c r="D35" s="86" t="s">
        <v>227</v>
      </c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</row>
    <row r="36" spans="2:20" s="74" customFormat="1" ht="15" customHeight="1">
      <c r="B36" s="86" t="s">
        <v>57</v>
      </c>
      <c r="C36" s="80" t="s">
        <v>58</v>
      </c>
      <c r="D36" s="86" t="s">
        <v>227</v>
      </c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</row>
    <row r="37" spans="2:20" s="74" customFormat="1" ht="15" customHeight="1">
      <c r="B37" s="86" t="s">
        <v>59</v>
      </c>
      <c r="C37" s="80" t="s">
        <v>9</v>
      </c>
      <c r="D37" s="86" t="s">
        <v>227</v>
      </c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</row>
    <row r="38" spans="2:20" s="116" customFormat="1" ht="15" customHeight="1">
      <c r="B38" s="88" t="s">
        <v>60</v>
      </c>
      <c r="C38" s="89" t="s">
        <v>11</v>
      </c>
      <c r="D38" s="88" t="s">
        <v>227</v>
      </c>
      <c r="E38" s="89">
        <f>E39+E40+E41+E44+E45+E46</f>
        <v>0</v>
      </c>
      <c r="F38" s="89">
        <f aca="true" t="shared" si="18" ref="F38:N38">F39+F40+F41+F44+F45+F46</f>
        <v>0</v>
      </c>
      <c r="G38" s="89">
        <f t="shared" si="18"/>
        <v>0</v>
      </c>
      <c r="H38" s="89">
        <f t="shared" si="18"/>
        <v>0</v>
      </c>
      <c r="I38" s="89">
        <f t="shared" si="18"/>
        <v>0</v>
      </c>
      <c r="J38" s="89">
        <f t="shared" si="18"/>
        <v>0</v>
      </c>
      <c r="K38" s="89">
        <f t="shared" si="18"/>
        <v>0</v>
      </c>
      <c r="L38" s="89">
        <f t="shared" si="18"/>
        <v>0</v>
      </c>
      <c r="M38" s="89">
        <f t="shared" si="18"/>
        <v>0</v>
      </c>
      <c r="N38" s="89">
        <f t="shared" si="18"/>
        <v>0</v>
      </c>
      <c r="O38" s="89">
        <f aca="true" t="shared" si="19" ref="O38:T38">O39+O40+O41+O44+O45+O46</f>
        <v>0</v>
      </c>
      <c r="P38" s="89">
        <f t="shared" si="19"/>
        <v>0</v>
      </c>
      <c r="Q38" s="89">
        <f t="shared" si="19"/>
        <v>0</v>
      </c>
      <c r="R38" s="89">
        <f t="shared" si="19"/>
        <v>0</v>
      </c>
      <c r="S38" s="89">
        <f t="shared" si="19"/>
        <v>0</v>
      </c>
      <c r="T38" s="89">
        <f t="shared" si="19"/>
        <v>0</v>
      </c>
    </row>
    <row r="39" spans="2:20" s="74" customFormat="1" ht="15" customHeight="1">
      <c r="B39" s="86" t="s">
        <v>61</v>
      </c>
      <c r="C39" s="73" t="s">
        <v>62</v>
      </c>
      <c r="D39" s="86" t="s">
        <v>227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</row>
    <row r="40" spans="2:20" s="74" customFormat="1" ht="15" customHeight="1">
      <c r="B40" s="86" t="s">
        <v>63</v>
      </c>
      <c r="C40" s="73" t="s">
        <v>64</v>
      </c>
      <c r="D40" s="86" t="s">
        <v>227</v>
      </c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</row>
    <row r="41" spans="2:20" s="74" customFormat="1" ht="15" customHeight="1">
      <c r="B41" s="86" t="s">
        <v>65</v>
      </c>
      <c r="C41" s="73" t="s">
        <v>66</v>
      </c>
      <c r="D41" s="86" t="s">
        <v>227</v>
      </c>
      <c r="E41" s="73">
        <f>E42+E43</f>
        <v>0</v>
      </c>
      <c r="F41" s="73">
        <f aca="true" t="shared" si="20" ref="F41:N41">F42+F43</f>
        <v>0</v>
      </c>
      <c r="G41" s="73">
        <f t="shared" si="20"/>
        <v>0</v>
      </c>
      <c r="H41" s="73">
        <f t="shared" si="20"/>
        <v>0</v>
      </c>
      <c r="I41" s="73">
        <f t="shared" si="20"/>
        <v>0</v>
      </c>
      <c r="J41" s="73">
        <f t="shared" si="20"/>
        <v>0</v>
      </c>
      <c r="K41" s="73">
        <f t="shared" si="20"/>
        <v>0</v>
      </c>
      <c r="L41" s="73">
        <f t="shared" si="20"/>
        <v>0</v>
      </c>
      <c r="M41" s="73">
        <f t="shared" si="20"/>
        <v>0</v>
      </c>
      <c r="N41" s="73">
        <f t="shared" si="20"/>
        <v>0</v>
      </c>
      <c r="O41" s="73">
        <f aca="true" t="shared" si="21" ref="O41:T41">O42+O43</f>
        <v>0</v>
      </c>
      <c r="P41" s="73">
        <f t="shared" si="21"/>
        <v>0</v>
      </c>
      <c r="Q41" s="73">
        <f t="shared" si="21"/>
        <v>0</v>
      </c>
      <c r="R41" s="73">
        <f t="shared" si="21"/>
        <v>0</v>
      </c>
      <c r="S41" s="73">
        <f t="shared" si="21"/>
        <v>0</v>
      </c>
      <c r="T41" s="73">
        <f t="shared" si="21"/>
        <v>0</v>
      </c>
    </row>
    <row r="42" spans="2:20" s="74" customFormat="1" ht="15" customHeight="1">
      <c r="B42" s="86" t="s">
        <v>67</v>
      </c>
      <c r="C42" s="73" t="s">
        <v>52</v>
      </c>
      <c r="D42" s="86" t="s">
        <v>227</v>
      </c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</row>
    <row r="43" spans="2:20" s="74" customFormat="1" ht="15" customHeight="1">
      <c r="B43" s="86" t="s">
        <v>68</v>
      </c>
      <c r="C43" s="73" t="s">
        <v>54</v>
      </c>
      <c r="D43" s="86" t="s">
        <v>227</v>
      </c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</row>
    <row r="44" spans="2:20" s="74" customFormat="1" ht="15" customHeight="1">
      <c r="B44" s="86" t="s">
        <v>69</v>
      </c>
      <c r="C44" s="73" t="s">
        <v>70</v>
      </c>
      <c r="D44" s="86" t="s">
        <v>227</v>
      </c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</row>
    <row r="45" spans="2:20" s="74" customFormat="1" ht="15" customHeight="1">
      <c r="B45" s="86" t="s">
        <v>71</v>
      </c>
      <c r="C45" s="73" t="s">
        <v>72</v>
      </c>
      <c r="D45" s="86" t="s">
        <v>227</v>
      </c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</row>
    <row r="46" spans="2:20" s="74" customFormat="1" ht="15" customHeight="1">
      <c r="B46" s="86" t="s">
        <v>73</v>
      </c>
      <c r="C46" s="73" t="s">
        <v>74</v>
      </c>
      <c r="D46" s="86" t="s">
        <v>227</v>
      </c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</row>
    <row r="47" spans="2:20" s="77" customFormat="1" ht="15" customHeight="1">
      <c r="B47" s="87" t="s">
        <v>75</v>
      </c>
      <c r="C47" s="75" t="s">
        <v>76</v>
      </c>
      <c r="D47" s="87" t="s">
        <v>227</v>
      </c>
      <c r="E47" s="75">
        <f aca="true" t="shared" si="22" ref="E47:N47">E30-E38</f>
        <v>0</v>
      </c>
      <c r="F47" s="75">
        <f t="shared" si="22"/>
        <v>0</v>
      </c>
      <c r="G47" s="75">
        <f t="shared" si="22"/>
        <v>0</v>
      </c>
      <c r="H47" s="75">
        <f t="shared" si="22"/>
        <v>0</v>
      </c>
      <c r="I47" s="75">
        <f t="shared" si="22"/>
        <v>0</v>
      </c>
      <c r="J47" s="75">
        <f t="shared" si="22"/>
        <v>0</v>
      </c>
      <c r="K47" s="75">
        <f t="shared" si="22"/>
        <v>0</v>
      </c>
      <c r="L47" s="75">
        <f t="shared" si="22"/>
        <v>0</v>
      </c>
      <c r="M47" s="75">
        <f t="shared" si="22"/>
        <v>0</v>
      </c>
      <c r="N47" s="75">
        <f t="shared" si="22"/>
        <v>0</v>
      </c>
      <c r="O47" s="75">
        <f aca="true" t="shared" si="23" ref="O47:T47">O30-O38</f>
        <v>0</v>
      </c>
      <c r="P47" s="75">
        <f t="shared" si="23"/>
        <v>0</v>
      </c>
      <c r="Q47" s="75">
        <f t="shared" si="23"/>
        <v>0</v>
      </c>
      <c r="R47" s="75">
        <f t="shared" si="23"/>
        <v>0</v>
      </c>
      <c r="S47" s="75">
        <f t="shared" si="23"/>
        <v>0</v>
      </c>
      <c r="T47" s="75">
        <f t="shared" si="23"/>
        <v>0</v>
      </c>
    </row>
    <row r="48" spans="2:20" s="74" customFormat="1" ht="15" customHeight="1">
      <c r="B48" s="88" t="s">
        <v>77</v>
      </c>
      <c r="C48" s="81" t="s">
        <v>78</v>
      </c>
      <c r="D48" s="86" t="s">
        <v>227</v>
      </c>
      <c r="E48" s="73">
        <f aca="true" t="shared" si="24" ref="E48:N48">E16+E28+E47</f>
        <v>0</v>
      </c>
      <c r="F48" s="73">
        <f t="shared" si="24"/>
        <v>0</v>
      </c>
      <c r="G48" s="73">
        <f t="shared" si="24"/>
        <v>0</v>
      </c>
      <c r="H48" s="73">
        <f t="shared" si="24"/>
        <v>0</v>
      </c>
      <c r="I48" s="73">
        <f t="shared" si="24"/>
        <v>0</v>
      </c>
      <c r="J48" s="73">
        <f t="shared" si="24"/>
        <v>0</v>
      </c>
      <c r="K48" s="73">
        <f t="shared" si="24"/>
        <v>0</v>
      </c>
      <c r="L48" s="73">
        <f t="shared" si="24"/>
        <v>0</v>
      </c>
      <c r="M48" s="73">
        <f t="shared" si="24"/>
        <v>0</v>
      </c>
      <c r="N48" s="73">
        <f t="shared" si="24"/>
        <v>0</v>
      </c>
      <c r="O48" s="73">
        <f aca="true" t="shared" si="25" ref="O48:T48">O16+O28+O47</f>
        <v>0</v>
      </c>
      <c r="P48" s="73">
        <f t="shared" si="25"/>
        <v>0</v>
      </c>
      <c r="Q48" s="73">
        <f t="shared" si="25"/>
        <v>0</v>
      </c>
      <c r="R48" s="73">
        <f t="shared" si="25"/>
        <v>0</v>
      </c>
      <c r="S48" s="73">
        <f t="shared" si="25"/>
        <v>0</v>
      </c>
      <c r="T48" s="73">
        <f t="shared" si="25"/>
        <v>0</v>
      </c>
    </row>
    <row r="49" spans="2:20" s="74" customFormat="1" ht="15" customHeight="1">
      <c r="B49" s="88" t="s">
        <v>79</v>
      </c>
      <c r="C49" s="81" t="s">
        <v>80</v>
      </c>
      <c r="D49" s="86" t="s">
        <v>227</v>
      </c>
      <c r="E49" s="73">
        <v>0</v>
      </c>
      <c r="F49" s="73">
        <f>E50</f>
        <v>0</v>
      </c>
      <c r="G49" s="73">
        <f aca="true" t="shared" si="26" ref="G49:N49">F50</f>
        <v>0</v>
      </c>
      <c r="H49" s="73">
        <f t="shared" si="26"/>
        <v>0</v>
      </c>
      <c r="I49" s="73">
        <f t="shared" si="26"/>
        <v>0</v>
      </c>
      <c r="J49" s="73">
        <f t="shared" si="26"/>
        <v>0</v>
      </c>
      <c r="K49" s="73">
        <f t="shared" si="26"/>
        <v>0</v>
      </c>
      <c r="L49" s="73">
        <f t="shared" si="26"/>
        <v>0</v>
      </c>
      <c r="M49" s="73">
        <f t="shared" si="26"/>
        <v>0</v>
      </c>
      <c r="N49" s="73">
        <f t="shared" si="26"/>
        <v>0</v>
      </c>
      <c r="O49" s="73">
        <f aca="true" t="shared" si="27" ref="O49:T49">N50</f>
        <v>0</v>
      </c>
      <c r="P49" s="73">
        <f t="shared" si="27"/>
        <v>0</v>
      </c>
      <c r="Q49" s="73">
        <f t="shared" si="27"/>
        <v>0</v>
      </c>
      <c r="R49" s="73">
        <f t="shared" si="27"/>
        <v>0</v>
      </c>
      <c r="S49" s="73">
        <f t="shared" si="27"/>
        <v>0</v>
      </c>
      <c r="T49" s="73">
        <f t="shared" si="27"/>
        <v>0</v>
      </c>
    </row>
    <row r="50" spans="2:20" s="74" customFormat="1" ht="15" customHeight="1">
      <c r="B50" s="88" t="s">
        <v>81</v>
      </c>
      <c r="C50" s="81" t="s">
        <v>82</v>
      </c>
      <c r="D50" s="86" t="s">
        <v>227</v>
      </c>
      <c r="E50" s="73">
        <f>E48</f>
        <v>0</v>
      </c>
      <c r="F50" s="73">
        <f>F49+F48</f>
        <v>0</v>
      </c>
      <c r="G50" s="73">
        <f aca="true" t="shared" si="28" ref="G50:N50">G49+G48</f>
        <v>0</v>
      </c>
      <c r="H50" s="73">
        <f t="shared" si="28"/>
        <v>0</v>
      </c>
      <c r="I50" s="73">
        <f t="shared" si="28"/>
        <v>0</v>
      </c>
      <c r="J50" s="73">
        <f t="shared" si="28"/>
        <v>0</v>
      </c>
      <c r="K50" s="73">
        <f t="shared" si="28"/>
        <v>0</v>
      </c>
      <c r="L50" s="73">
        <f t="shared" si="28"/>
        <v>0</v>
      </c>
      <c r="M50" s="73">
        <f t="shared" si="28"/>
        <v>0</v>
      </c>
      <c r="N50" s="73">
        <f t="shared" si="28"/>
        <v>0</v>
      </c>
      <c r="O50" s="73">
        <f aca="true" t="shared" si="29" ref="O50:T50">O49+O48</f>
        <v>0</v>
      </c>
      <c r="P50" s="73">
        <f t="shared" si="29"/>
        <v>0</v>
      </c>
      <c r="Q50" s="73">
        <f t="shared" si="29"/>
        <v>0</v>
      </c>
      <c r="R50" s="73">
        <f t="shared" si="29"/>
        <v>0</v>
      </c>
      <c r="S50" s="73">
        <f t="shared" si="29"/>
        <v>0</v>
      </c>
      <c r="T50" s="73">
        <f t="shared" si="29"/>
        <v>0</v>
      </c>
    </row>
    <row r="51" spans="2:14" s="74" customFormat="1" ht="15" customHeight="1">
      <c r="B51" s="82"/>
      <c r="C51" s="83"/>
      <c r="D51" s="83"/>
      <c r="E51" s="84"/>
      <c r="F51" s="84"/>
      <c r="G51" s="84"/>
      <c r="H51" s="84"/>
      <c r="I51" s="84"/>
      <c r="J51" s="84"/>
      <c r="K51" s="84"/>
      <c r="L51" s="84"/>
      <c r="M51" s="84"/>
      <c r="N51" s="84"/>
    </row>
    <row r="52" spans="2:4" s="11" customFormat="1" ht="15" customHeight="1">
      <c r="B52" s="12"/>
      <c r="C52" s="35" t="s">
        <v>140</v>
      </c>
      <c r="D52" s="13"/>
    </row>
    <row r="53" spans="2:4" s="17" customFormat="1" ht="15" customHeight="1">
      <c r="B53" s="18"/>
      <c r="C53" s="121"/>
      <c r="D53" s="16"/>
    </row>
    <row r="54" s="16" customFormat="1" ht="15" customHeight="1">
      <c r="B54" s="14"/>
    </row>
    <row r="55" spans="2:3" s="16" customFormat="1" ht="15" customHeight="1">
      <c r="B55" s="14"/>
      <c r="C55" s="16" t="s">
        <v>102</v>
      </c>
    </row>
    <row r="56" spans="2:3" s="16" customFormat="1" ht="15" customHeight="1">
      <c r="B56" s="14"/>
      <c r="C56" s="16" t="s">
        <v>96</v>
      </c>
    </row>
  </sheetData>
  <mergeCells count="3">
    <mergeCell ref="D4:D5"/>
    <mergeCell ref="C4:C5"/>
    <mergeCell ref="B4:B5"/>
  </mergeCells>
  <printOptions horizontalCentered="1"/>
  <pageMargins left="0.2362204724409449" right="0.03937007874015748" top="0.984251968503937" bottom="0.984251968503937" header="0.5118110236220472" footer="0.5118110236220472"/>
  <pageSetup horizontalDpi="600" verticalDpi="600" orientation="landscape" paperSize="8" scale="85" r:id="rId1"/>
  <headerFooter alignWithMargins="0">
    <oddHeader>&amp;LZałącznik nr 4.1. do badania zdolności kredytowej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58"/>
  <sheetViews>
    <sheetView showGridLines="0" zoomScaleSheetLayoutView="100" workbookViewId="0" topLeftCell="B1">
      <selection activeCell="G38" sqref="G38"/>
    </sheetView>
  </sheetViews>
  <sheetFormatPr defaultColWidth="9.140625" defaultRowHeight="12.75" outlineLevelRow="1"/>
  <cols>
    <col min="1" max="1" width="5.7109375" style="21" hidden="1" customWidth="1"/>
    <col min="2" max="2" width="5.7109375" style="19" customWidth="1"/>
    <col min="3" max="3" width="50.7109375" style="21" customWidth="1"/>
    <col min="4" max="4" width="10.7109375" style="21" customWidth="1"/>
    <col min="5" max="7" width="10.7109375" style="21" hidden="1" customWidth="1"/>
    <col min="8" max="33" width="10.7109375" style="21" customWidth="1"/>
    <col min="34" max="16384" width="9.140625" style="21" customWidth="1"/>
  </cols>
  <sheetData>
    <row r="1" spans="2:13" ht="15" customHeight="1">
      <c r="B1" s="21"/>
      <c r="C1" s="54" t="s">
        <v>231</v>
      </c>
      <c r="D1" s="54"/>
      <c r="M1" s="122"/>
    </row>
    <row r="2" spans="2:4" ht="15" customHeight="1">
      <c r="B2" s="21"/>
      <c r="C2" s="54" t="s">
        <v>229</v>
      </c>
      <c r="D2" s="54"/>
    </row>
    <row r="3" spans="2:4" ht="15" customHeight="1">
      <c r="B3" s="51"/>
      <c r="C3" s="15"/>
      <c r="D3" s="15"/>
    </row>
    <row r="4" spans="2:16" ht="6" customHeight="1">
      <c r="B4" s="50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2:22" s="24" customFormat="1" ht="19.5" customHeight="1">
      <c r="B5" s="127" t="s">
        <v>0</v>
      </c>
      <c r="C5" s="127" t="s">
        <v>1</v>
      </c>
      <c r="D5" s="125" t="s">
        <v>90</v>
      </c>
      <c r="E5" s="97" t="s">
        <v>103</v>
      </c>
      <c r="F5" s="97" t="s">
        <v>103</v>
      </c>
      <c r="G5" s="71" t="s">
        <v>218</v>
      </c>
      <c r="H5" s="98" t="s">
        <v>97</v>
      </c>
      <c r="I5" s="98" t="s">
        <v>97</v>
      </c>
      <c r="J5" s="98" t="s">
        <v>97</v>
      </c>
      <c r="K5" s="98" t="s">
        <v>97</v>
      </c>
      <c r="L5" s="98" t="s">
        <v>97</v>
      </c>
      <c r="M5" s="98" t="s">
        <v>97</v>
      </c>
      <c r="N5" s="98" t="s">
        <v>97</v>
      </c>
      <c r="O5" s="98" t="s">
        <v>97</v>
      </c>
      <c r="P5" s="98" t="s">
        <v>97</v>
      </c>
      <c r="Q5" s="98" t="s">
        <v>97</v>
      </c>
      <c r="R5" s="98" t="s">
        <v>97</v>
      </c>
      <c r="S5" s="98" t="s">
        <v>97</v>
      </c>
      <c r="T5" s="98" t="s">
        <v>97</v>
      </c>
      <c r="U5" s="98" t="s">
        <v>97</v>
      </c>
      <c r="V5" s="98" t="s">
        <v>97</v>
      </c>
    </row>
    <row r="6" spans="2:22" s="26" customFormat="1" ht="19.5" customHeight="1">
      <c r="B6" s="127"/>
      <c r="C6" s="127"/>
      <c r="D6" s="126"/>
      <c r="E6" s="99">
        <f>F6-1</f>
        <v>2007</v>
      </c>
      <c r="F6" s="99">
        <f>G6-1</f>
        <v>2008</v>
      </c>
      <c r="G6" s="99">
        <v>2009</v>
      </c>
      <c r="H6" s="96">
        <f aca="true" t="shared" si="0" ref="H6:P6">G6+1</f>
        <v>2010</v>
      </c>
      <c r="I6" s="96">
        <f t="shared" si="0"/>
        <v>2011</v>
      </c>
      <c r="J6" s="96">
        <f t="shared" si="0"/>
        <v>2012</v>
      </c>
      <c r="K6" s="96">
        <f t="shared" si="0"/>
        <v>2013</v>
      </c>
      <c r="L6" s="96">
        <f t="shared" si="0"/>
        <v>2014</v>
      </c>
      <c r="M6" s="96">
        <f t="shared" si="0"/>
        <v>2015</v>
      </c>
      <c r="N6" s="96">
        <f t="shared" si="0"/>
        <v>2016</v>
      </c>
      <c r="O6" s="96">
        <f t="shared" si="0"/>
        <v>2017</v>
      </c>
      <c r="P6" s="96">
        <f t="shared" si="0"/>
        <v>2018</v>
      </c>
      <c r="Q6" s="96">
        <f aca="true" t="shared" si="1" ref="Q6:V6">P6+1</f>
        <v>2019</v>
      </c>
      <c r="R6" s="96">
        <f t="shared" si="1"/>
        <v>2020</v>
      </c>
      <c r="S6" s="96">
        <f t="shared" si="1"/>
        <v>2021</v>
      </c>
      <c r="T6" s="96">
        <f t="shared" si="1"/>
        <v>2022</v>
      </c>
      <c r="U6" s="96">
        <f t="shared" si="1"/>
        <v>2023</v>
      </c>
      <c r="V6" s="96">
        <f t="shared" si="1"/>
        <v>2024</v>
      </c>
    </row>
    <row r="7" spans="2:22" s="67" customFormat="1" ht="15" customHeight="1">
      <c r="B7" s="100" t="s">
        <v>2</v>
      </c>
      <c r="C7" s="57" t="s">
        <v>104</v>
      </c>
      <c r="D7" s="100" t="s">
        <v>227</v>
      </c>
      <c r="E7" s="59">
        <f aca="true" t="shared" si="2" ref="E7:P7">E8+E9+E10+E11</f>
        <v>0</v>
      </c>
      <c r="F7" s="59">
        <f t="shared" si="2"/>
        <v>0</v>
      </c>
      <c r="G7" s="59">
        <f t="shared" si="2"/>
        <v>0</v>
      </c>
      <c r="H7" s="59">
        <f t="shared" si="2"/>
        <v>0</v>
      </c>
      <c r="I7" s="59">
        <f t="shared" si="2"/>
        <v>0</v>
      </c>
      <c r="J7" s="59">
        <f t="shared" si="2"/>
        <v>0</v>
      </c>
      <c r="K7" s="59">
        <f t="shared" si="2"/>
        <v>0</v>
      </c>
      <c r="L7" s="59">
        <f t="shared" si="2"/>
        <v>0</v>
      </c>
      <c r="M7" s="59">
        <f t="shared" si="2"/>
        <v>0</v>
      </c>
      <c r="N7" s="59">
        <f t="shared" si="2"/>
        <v>0</v>
      </c>
      <c r="O7" s="59">
        <f t="shared" si="2"/>
        <v>0</v>
      </c>
      <c r="P7" s="59">
        <f t="shared" si="2"/>
        <v>0</v>
      </c>
      <c r="Q7" s="59">
        <f aca="true" t="shared" si="3" ref="Q7:V7">Q8+Q9+Q10+Q11</f>
        <v>0</v>
      </c>
      <c r="R7" s="59">
        <f t="shared" si="3"/>
        <v>0</v>
      </c>
      <c r="S7" s="59">
        <f t="shared" si="3"/>
        <v>0</v>
      </c>
      <c r="T7" s="59">
        <f t="shared" si="3"/>
        <v>0</v>
      </c>
      <c r="U7" s="59">
        <f t="shared" si="3"/>
        <v>0</v>
      </c>
      <c r="V7" s="59">
        <f t="shared" si="3"/>
        <v>0</v>
      </c>
    </row>
    <row r="8" spans="2:22" ht="15" customHeight="1" outlineLevel="1">
      <c r="B8" s="101" t="s">
        <v>84</v>
      </c>
      <c r="C8" s="28" t="s">
        <v>105</v>
      </c>
      <c r="D8" s="101" t="s">
        <v>227</v>
      </c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2:22" ht="15" customHeight="1" outlineLevel="1">
      <c r="B9" s="101" t="s">
        <v>85</v>
      </c>
      <c r="C9" s="28" t="s">
        <v>106</v>
      </c>
      <c r="D9" s="101" t="s">
        <v>227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2:22" ht="15" customHeight="1" outlineLevel="1">
      <c r="B10" s="101" t="s">
        <v>86</v>
      </c>
      <c r="C10" s="28" t="s">
        <v>107</v>
      </c>
      <c r="D10" s="101" t="s">
        <v>227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</row>
    <row r="11" spans="2:22" ht="15" customHeight="1" outlineLevel="1">
      <c r="B11" s="101" t="s">
        <v>87</v>
      </c>
      <c r="C11" s="28" t="s">
        <v>108</v>
      </c>
      <c r="D11" s="101" t="s">
        <v>227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2:22" s="67" customFormat="1" ht="15" customHeight="1">
      <c r="B12" s="100" t="s">
        <v>24</v>
      </c>
      <c r="C12" s="57" t="s">
        <v>109</v>
      </c>
      <c r="D12" s="100" t="s">
        <v>227</v>
      </c>
      <c r="E12" s="59">
        <f aca="true" t="shared" si="4" ref="E12:P12">SUM(E13:E20)</f>
        <v>0</v>
      </c>
      <c r="F12" s="59">
        <f t="shared" si="4"/>
        <v>0</v>
      </c>
      <c r="G12" s="59">
        <f t="shared" si="4"/>
        <v>0</v>
      </c>
      <c r="H12" s="59">
        <f t="shared" si="4"/>
        <v>0</v>
      </c>
      <c r="I12" s="59">
        <f t="shared" si="4"/>
        <v>0</v>
      </c>
      <c r="J12" s="59">
        <f t="shared" si="4"/>
        <v>0</v>
      </c>
      <c r="K12" s="59">
        <f t="shared" si="4"/>
        <v>0</v>
      </c>
      <c r="L12" s="59">
        <f t="shared" si="4"/>
        <v>0</v>
      </c>
      <c r="M12" s="59">
        <f t="shared" si="4"/>
        <v>0</v>
      </c>
      <c r="N12" s="59">
        <f t="shared" si="4"/>
        <v>0</v>
      </c>
      <c r="O12" s="59">
        <f t="shared" si="4"/>
        <v>0</v>
      </c>
      <c r="P12" s="59">
        <f t="shared" si="4"/>
        <v>0</v>
      </c>
      <c r="Q12" s="59">
        <f aca="true" t="shared" si="5" ref="Q12:V12">SUM(Q13:Q20)</f>
        <v>0</v>
      </c>
      <c r="R12" s="59">
        <f t="shared" si="5"/>
        <v>0</v>
      </c>
      <c r="S12" s="59">
        <f t="shared" si="5"/>
        <v>0</v>
      </c>
      <c r="T12" s="59">
        <f t="shared" si="5"/>
        <v>0</v>
      </c>
      <c r="U12" s="59">
        <f t="shared" si="5"/>
        <v>0</v>
      </c>
      <c r="V12" s="59">
        <f t="shared" si="5"/>
        <v>0</v>
      </c>
    </row>
    <row r="13" spans="2:22" ht="15" customHeight="1" outlineLevel="1">
      <c r="B13" s="101" t="s">
        <v>84</v>
      </c>
      <c r="C13" s="28" t="s">
        <v>110</v>
      </c>
      <c r="D13" s="101" t="s">
        <v>227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</row>
    <row r="14" spans="2:22" ht="15" customHeight="1" outlineLevel="1">
      <c r="B14" s="101" t="s">
        <v>85</v>
      </c>
      <c r="C14" s="28" t="s">
        <v>111</v>
      </c>
      <c r="D14" s="101" t="s">
        <v>227</v>
      </c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</row>
    <row r="15" spans="2:22" ht="15" customHeight="1" outlineLevel="1">
      <c r="B15" s="101" t="s">
        <v>86</v>
      </c>
      <c r="C15" s="28" t="s">
        <v>112</v>
      </c>
      <c r="D15" s="101" t="s">
        <v>227</v>
      </c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</row>
    <row r="16" spans="2:22" ht="15" customHeight="1" outlineLevel="1">
      <c r="B16" s="101" t="s">
        <v>87</v>
      </c>
      <c r="C16" s="28" t="s">
        <v>113</v>
      </c>
      <c r="D16" s="101" t="s">
        <v>227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</row>
    <row r="17" spans="2:22" ht="15" customHeight="1" outlineLevel="1">
      <c r="B17" s="101" t="s">
        <v>88</v>
      </c>
      <c r="C17" s="28" t="s">
        <v>114</v>
      </c>
      <c r="D17" s="101" t="s">
        <v>227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</row>
    <row r="18" spans="2:22" ht="15" customHeight="1" outlineLevel="1">
      <c r="B18" s="101" t="s">
        <v>92</v>
      </c>
      <c r="C18" s="28" t="s">
        <v>115</v>
      </c>
      <c r="D18" s="101" t="s">
        <v>227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</row>
    <row r="19" spans="2:22" ht="15" customHeight="1" outlineLevel="1">
      <c r="B19" s="101" t="s">
        <v>93</v>
      </c>
      <c r="C19" s="28" t="s">
        <v>116</v>
      </c>
      <c r="D19" s="101" t="s">
        <v>227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</row>
    <row r="20" spans="2:22" ht="15" customHeight="1" outlineLevel="1">
      <c r="B20" s="101" t="s">
        <v>94</v>
      </c>
      <c r="C20" s="28" t="s">
        <v>117</v>
      </c>
      <c r="D20" s="101" t="s">
        <v>227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</row>
    <row r="21" spans="2:22" s="67" customFormat="1" ht="15" customHeight="1">
      <c r="B21" s="100" t="s">
        <v>44</v>
      </c>
      <c r="C21" s="57" t="s">
        <v>118</v>
      </c>
      <c r="D21" s="100" t="s">
        <v>227</v>
      </c>
      <c r="E21" s="59">
        <f aca="true" t="shared" si="6" ref="E21:P21">E7-E12</f>
        <v>0</v>
      </c>
      <c r="F21" s="59">
        <f>F7-F12</f>
        <v>0</v>
      </c>
      <c r="G21" s="59">
        <f t="shared" si="6"/>
        <v>0</v>
      </c>
      <c r="H21" s="59">
        <f t="shared" si="6"/>
        <v>0</v>
      </c>
      <c r="I21" s="59">
        <f t="shared" si="6"/>
        <v>0</v>
      </c>
      <c r="J21" s="59">
        <f t="shared" si="6"/>
        <v>0</v>
      </c>
      <c r="K21" s="59">
        <f t="shared" si="6"/>
        <v>0</v>
      </c>
      <c r="L21" s="59">
        <f t="shared" si="6"/>
        <v>0</v>
      </c>
      <c r="M21" s="59">
        <f t="shared" si="6"/>
        <v>0</v>
      </c>
      <c r="N21" s="59">
        <f t="shared" si="6"/>
        <v>0</v>
      </c>
      <c r="O21" s="59">
        <f t="shared" si="6"/>
        <v>0</v>
      </c>
      <c r="P21" s="59">
        <f t="shared" si="6"/>
        <v>0</v>
      </c>
      <c r="Q21" s="59">
        <f aca="true" t="shared" si="7" ref="Q21:V21">Q7-Q12</f>
        <v>0</v>
      </c>
      <c r="R21" s="59">
        <f t="shared" si="7"/>
        <v>0</v>
      </c>
      <c r="S21" s="59">
        <f t="shared" si="7"/>
        <v>0</v>
      </c>
      <c r="T21" s="59">
        <f t="shared" si="7"/>
        <v>0</v>
      </c>
      <c r="U21" s="59">
        <f t="shared" si="7"/>
        <v>0</v>
      </c>
      <c r="V21" s="59">
        <f t="shared" si="7"/>
        <v>0</v>
      </c>
    </row>
    <row r="22" spans="2:22" s="67" customFormat="1" ht="15" customHeight="1">
      <c r="B22" s="100" t="s">
        <v>77</v>
      </c>
      <c r="C22" s="57" t="s">
        <v>119</v>
      </c>
      <c r="D22" s="100" t="s">
        <v>227</v>
      </c>
      <c r="E22" s="59">
        <f>E23+E24</f>
        <v>0</v>
      </c>
      <c r="F22" s="59">
        <f aca="true" t="shared" si="8" ref="F22:P22">F23+F24</f>
        <v>0</v>
      </c>
      <c r="G22" s="59">
        <f t="shared" si="8"/>
        <v>0</v>
      </c>
      <c r="H22" s="59">
        <f t="shared" si="8"/>
        <v>0</v>
      </c>
      <c r="I22" s="59">
        <f t="shared" si="8"/>
        <v>0</v>
      </c>
      <c r="J22" s="59">
        <f t="shared" si="8"/>
        <v>0</v>
      </c>
      <c r="K22" s="59">
        <f t="shared" si="8"/>
        <v>0</v>
      </c>
      <c r="L22" s="59">
        <f t="shared" si="8"/>
        <v>0</v>
      </c>
      <c r="M22" s="59">
        <f t="shared" si="8"/>
        <v>0</v>
      </c>
      <c r="N22" s="59">
        <f t="shared" si="8"/>
        <v>0</v>
      </c>
      <c r="O22" s="59">
        <f t="shared" si="8"/>
        <v>0</v>
      </c>
      <c r="P22" s="59">
        <f t="shared" si="8"/>
        <v>0</v>
      </c>
      <c r="Q22" s="59">
        <f aca="true" t="shared" si="9" ref="Q22:V22">Q23+Q24</f>
        <v>0</v>
      </c>
      <c r="R22" s="59">
        <f t="shared" si="9"/>
        <v>0</v>
      </c>
      <c r="S22" s="59">
        <f t="shared" si="9"/>
        <v>0</v>
      </c>
      <c r="T22" s="59">
        <f t="shared" si="9"/>
        <v>0</v>
      </c>
      <c r="U22" s="59">
        <f t="shared" si="9"/>
        <v>0</v>
      </c>
      <c r="V22" s="59">
        <f t="shared" si="9"/>
        <v>0</v>
      </c>
    </row>
    <row r="23" spans="2:22" ht="15" customHeight="1">
      <c r="B23" s="101" t="s">
        <v>84</v>
      </c>
      <c r="C23" s="32" t="s">
        <v>120</v>
      </c>
      <c r="D23" s="101" t="s">
        <v>227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</row>
    <row r="24" spans="2:22" ht="15" customHeight="1">
      <c r="B24" s="101" t="s">
        <v>85</v>
      </c>
      <c r="C24" s="28" t="s">
        <v>121</v>
      </c>
      <c r="D24" s="101" t="s">
        <v>227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</row>
    <row r="25" spans="2:22" s="67" customFormat="1" ht="15" customHeight="1">
      <c r="B25" s="100" t="s">
        <v>79</v>
      </c>
      <c r="C25" s="57" t="s">
        <v>122</v>
      </c>
      <c r="D25" s="100" t="s">
        <v>227</v>
      </c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</row>
    <row r="26" spans="2:22" s="67" customFormat="1" ht="15" customHeight="1">
      <c r="B26" s="100" t="s">
        <v>81</v>
      </c>
      <c r="C26" s="57" t="s">
        <v>123</v>
      </c>
      <c r="D26" s="100" t="s">
        <v>227</v>
      </c>
      <c r="E26" s="59">
        <f>E21+E22-E25</f>
        <v>0</v>
      </c>
      <c r="F26" s="59">
        <f aca="true" t="shared" si="10" ref="F26:P26">F21+F22-F25</f>
        <v>0</v>
      </c>
      <c r="G26" s="59">
        <f t="shared" si="10"/>
        <v>0</v>
      </c>
      <c r="H26" s="59">
        <f t="shared" si="10"/>
        <v>0</v>
      </c>
      <c r="I26" s="59">
        <f t="shared" si="10"/>
        <v>0</v>
      </c>
      <c r="J26" s="59">
        <f t="shared" si="10"/>
        <v>0</v>
      </c>
      <c r="K26" s="59">
        <f t="shared" si="10"/>
        <v>0</v>
      </c>
      <c r="L26" s="59">
        <f t="shared" si="10"/>
        <v>0</v>
      </c>
      <c r="M26" s="59">
        <f t="shared" si="10"/>
        <v>0</v>
      </c>
      <c r="N26" s="59">
        <f t="shared" si="10"/>
        <v>0</v>
      </c>
      <c r="O26" s="59">
        <f t="shared" si="10"/>
        <v>0</v>
      </c>
      <c r="P26" s="59">
        <f t="shared" si="10"/>
        <v>0</v>
      </c>
      <c r="Q26" s="59">
        <f aca="true" t="shared" si="11" ref="Q26:V26">Q21+Q22-Q25</f>
        <v>0</v>
      </c>
      <c r="R26" s="59">
        <f t="shared" si="11"/>
        <v>0</v>
      </c>
      <c r="S26" s="59">
        <f t="shared" si="11"/>
        <v>0</v>
      </c>
      <c r="T26" s="59">
        <f t="shared" si="11"/>
        <v>0</v>
      </c>
      <c r="U26" s="59">
        <f t="shared" si="11"/>
        <v>0</v>
      </c>
      <c r="V26" s="59">
        <f t="shared" si="11"/>
        <v>0</v>
      </c>
    </row>
    <row r="27" spans="2:22" s="67" customFormat="1" ht="15" customHeight="1">
      <c r="B27" s="100" t="s">
        <v>124</v>
      </c>
      <c r="C27" s="57" t="s">
        <v>221</v>
      </c>
      <c r="D27" s="102" t="s">
        <v>227</v>
      </c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</row>
    <row r="28" spans="2:22" s="67" customFormat="1" ht="15" customHeight="1">
      <c r="B28" s="100" t="s">
        <v>125</v>
      </c>
      <c r="C28" s="57" t="s">
        <v>126</v>
      </c>
      <c r="D28" s="100" t="s">
        <v>227</v>
      </c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</row>
    <row r="29" spans="2:22" ht="15" customHeight="1">
      <c r="B29" s="101" t="s">
        <v>84</v>
      </c>
      <c r="C29" s="33" t="s">
        <v>226</v>
      </c>
      <c r="D29" s="101" t="s">
        <v>227</v>
      </c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</row>
    <row r="30" spans="2:22" ht="15" customHeight="1">
      <c r="B30" s="101" t="s">
        <v>85</v>
      </c>
      <c r="C30" s="33" t="s">
        <v>224</v>
      </c>
      <c r="D30" s="101" t="s">
        <v>227</v>
      </c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2:22" s="67" customFormat="1" ht="15" customHeight="1">
      <c r="B31" s="100" t="s">
        <v>83</v>
      </c>
      <c r="C31" s="57" t="s">
        <v>127</v>
      </c>
      <c r="D31" s="100" t="s">
        <v>227</v>
      </c>
      <c r="E31" s="59">
        <f aca="true" t="shared" si="12" ref="E31:P31">E26+E27-E28</f>
        <v>0</v>
      </c>
      <c r="F31" s="59">
        <f t="shared" si="12"/>
        <v>0</v>
      </c>
      <c r="G31" s="59">
        <f t="shared" si="12"/>
        <v>0</v>
      </c>
      <c r="H31" s="59">
        <f t="shared" si="12"/>
        <v>0</v>
      </c>
      <c r="I31" s="59">
        <f t="shared" si="12"/>
        <v>0</v>
      </c>
      <c r="J31" s="59">
        <f t="shared" si="12"/>
        <v>0</v>
      </c>
      <c r="K31" s="59">
        <f t="shared" si="12"/>
        <v>0</v>
      </c>
      <c r="L31" s="59">
        <f t="shared" si="12"/>
        <v>0</v>
      </c>
      <c r="M31" s="59">
        <f t="shared" si="12"/>
        <v>0</v>
      </c>
      <c r="N31" s="59">
        <f t="shared" si="12"/>
        <v>0</v>
      </c>
      <c r="O31" s="59">
        <f t="shared" si="12"/>
        <v>0</v>
      </c>
      <c r="P31" s="59">
        <f t="shared" si="12"/>
        <v>0</v>
      </c>
      <c r="Q31" s="59">
        <f aca="true" t="shared" si="13" ref="Q31:V31">Q26+Q27-Q28</f>
        <v>0</v>
      </c>
      <c r="R31" s="59">
        <f t="shared" si="13"/>
        <v>0</v>
      </c>
      <c r="S31" s="59">
        <f t="shared" si="13"/>
        <v>0</v>
      </c>
      <c r="T31" s="59">
        <f t="shared" si="13"/>
        <v>0</v>
      </c>
      <c r="U31" s="59">
        <f t="shared" si="13"/>
        <v>0</v>
      </c>
      <c r="V31" s="59">
        <f t="shared" si="13"/>
        <v>0</v>
      </c>
    </row>
    <row r="32" spans="2:22" s="67" customFormat="1" ht="15" customHeight="1">
      <c r="B32" s="100" t="s">
        <v>128</v>
      </c>
      <c r="C32" s="57" t="s">
        <v>129</v>
      </c>
      <c r="D32" s="100" t="s">
        <v>227</v>
      </c>
      <c r="E32" s="59">
        <f aca="true" t="shared" si="14" ref="E32:P32">E33-E34</f>
        <v>0</v>
      </c>
      <c r="F32" s="59">
        <f t="shared" si="14"/>
        <v>0</v>
      </c>
      <c r="G32" s="59">
        <f t="shared" si="14"/>
        <v>0</v>
      </c>
      <c r="H32" s="59">
        <f t="shared" si="14"/>
        <v>0</v>
      </c>
      <c r="I32" s="59">
        <f t="shared" si="14"/>
        <v>0</v>
      </c>
      <c r="J32" s="59">
        <f t="shared" si="14"/>
        <v>0</v>
      </c>
      <c r="K32" s="59">
        <f t="shared" si="14"/>
        <v>0</v>
      </c>
      <c r="L32" s="59">
        <f t="shared" si="14"/>
        <v>0</v>
      </c>
      <c r="M32" s="59">
        <f t="shared" si="14"/>
        <v>0</v>
      </c>
      <c r="N32" s="59">
        <f t="shared" si="14"/>
        <v>0</v>
      </c>
      <c r="O32" s="59">
        <f t="shared" si="14"/>
        <v>0</v>
      </c>
      <c r="P32" s="59">
        <f t="shared" si="14"/>
        <v>0</v>
      </c>
      <c r="Q32" s="59">
        <f aca="true" t="shared" si="15" ref="Q32:V32">Q33-Q34</f>
        <v>0</v>
      </c>
      <c r="R32" s="59">
        <f t="shared" si="15"/>
        <v>0</v>
      </c>
      <c r="S32" s="59">
        <f t="shared" si="15"/>
        <v>0</v>
      </c>
      <c r="T32" s="59">
        <f t="shared" si="15"/>
        <v>0</v>
      </c>
      <c r="U32" s="59">
        <f t="shared" si="15"/>
        <v>0</v>
      </c>
      <c r="V32" s="59">
        <f t="shared" si="15"/>
        <v>0</v>
      </c>
    </row>
    <row r="33" spans="2:22" ht="15" customHeight="1">
      <c r="B33" s="101" t="s">
        <v>84</v>
      </c>
      <c r="C33" s="33" t="s">
        <v>130</v>
      </c>
      <c r="D33" s="101" t="s">
        <v>227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2:22" ht="15" customHeight="1">
      <c r="B34" s="101" t="s">
        <v>85</v>
      </c>
      <c r="C34" s="33" t="s">
        <v>131</v>
      </c>
      <c r="D34" s="101" t="s">
        <v>227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</row>
    <row r="35" spans="2:22" s="67" customFormat="1" ht="15" customHeight="1">
      <c r="B35" s="100" t="s">
        <v>132</v>
      </c>
      <c r="C35" s="68" t="s">
        <v>133</v>
      </c>
      <c r="D35" s="100" t="s">
        <v>227</v>
      </c>
      <c r="E35" s="59">
        <f aca="true" t="shared" si="16" ref="E35:P35">E31+E32</f>
        <v>0</v>
      </c>
      <c r="F35" s="59">
        <f>F31+F32</f>
        <v>0</v>
      </c>
      <c r="G35" s="59">
        <f t="shared" si="16"/>
        <v>0</v>
      </c>
      <c r="H35" s="59">
        <f t="shared" si="16"/>
        <v>0</v>
      </c>
      <c r="I35" s="59">
        <f t="shared" si="16"/>
        <v>0</v>
      </c>
      <c r="J35" s="59">
        <f t="shared" si="16"/>
        <v>0</v>
      </c>
      <c r="K35" s="59">
        <f t="shared" si="16"/>
        <v>0</v>
      </c>
      <c r="L35" s="59">
        <f t="shared" si="16"/>
        <v>0</v>
      </c>
      <c r="M35" s="59">
        <f t="shared" si="16"/>
        <v>0</v>
      </c>
      <c r="N35" s="59">
        <f t="shared" si="16"/>
        <v>0</v>
      </c>
      <c r="O35" s="59">
        <f t="shared" si="16"/>
        <v>0</v>
      </c>
      <c r="P35" s="59">
        <f t="shared" si="16"/>
        <v>0</v>
      </c>
      <c r="Q35" s="59">
        <f aca="true" t="shared" si="17" ref="Q35:V35">Q31+Q32</f>
        <v>0</v>
      </c>
      <c r="R35" s="59">
        <f t="shared" si="17"/>
        <v>0</v>
      </c>
      <c r="S35" s="59">
        <f t="shared" si="17"/>
        <v>0</v>
      </c>
      <c r="T35" s="59">
        <f t="shared" si="17"/>
        <v>0</v>
      </c>
      <c r="U35" s="59">
        <f t="shared" si="17"/>
        <v>0</v>
      </c>
      <c r="V35" s="59">
        <f t="shared" si="17"/>
        <v>0</v>
      </c>
    </row>
    <row r="36" spans="2:22" s="67" customFormat="1" ht="15" customHeight="1">
      <c r="B36" s="100" t="s">
        <v>134</v>
      </c>
      <c r="C36" s="57" t="s">
        <v>135</v>
      </c>
      <c r="D36" s="100" t="s">
        <v>227</v>
      </c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</row>
    <row r="37" spans="2:22" s="67" customFormat="1" ht="15" customHeight="1">
      <c r="B37" s="100" t="s">
        <v>136</v>
      </c>
      <c r="C37" s="57" t="s">
        <v>137</v>
      </c>
      <c r="D37" s="100" t="s">
        <v>227</v>
      </c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</row>
    <row r="38" spans="2:22" s="67" customFormat="1" ht="15" customHeight="1">
      <c r="B38" s="100" t="s">
        <v>138</v>
      </c>
      <c r="C38" s="68" t="s">
        <v>139</v>
      </c>
      <c r="D38" s="100" t="s">
        <v>227</v>
      </c>
      <c r="E38" s="59">
        <f aca="true" t="shared" si="18" ref="E38:P38">E35-E36-E37</f>
        <v>0</v>
      </c>
      <c r="F38" s="59">
        <f t="shared" si="18"/>
        <v>0</v>
      </c>
      <c r="G38" s="59">
        <f t="shared" si="18"/>
        <v>0</v>
      </c>
      <c r="H38" s="59">
        <f t="shared" si="18"/>
        <v>0</v>
      </c>
      <c r="I38" s="59">
        <f t="shared" si="18"/>
        <v>0</v>
      </c>
      <c r="J38" s="59">
        <f t="shared" si="18"/>
        <v>0</v>
      </c>
      <c r="K38" s="59">
        <f t="shared" si="18"/>
        <v>0</v>
      </c>
      <c r="L38" s="59">
        <f t="shared" si="18"/>
        <v>0</v>
      </c>
      <c r="M38" s="59">
        <f t="shared" si="18"/>
        <v>0</v>
      </c>
      <c r="N38" s="59">
        <f t="shared" si="18"/>
        <v>0</v>
      </c>
      <c r="O38" s="59">
        <f t="shared" si="18"/>
        <v>0</v>
      </c>
      <c r="P38" s="59">
        <f t="shared" si="18"/>
        <v>0</v>
      </c>
      <c r="Q38" s="59">
        <f aca="true" t="shared" si="19" ref="Q38:V38">Q35-Q36-Q37</f>
        <v>0</v>
      </c>
      <c r="R38" s="59">
        <f t="shared" si="19"/>
        <v>0</v>
      </c>
      <c r="S38" s="59">
        <f t="shared" si="19"/>
        <v>0</v>
      </c>
      <c r="T38" s="59">
        <f t="shared" si="19"/>
        <v>0</v>
      </c>
      <c r="U38" s="59">
        <f t="shared" si="19"/>
        <v>0</v>
      </c>
      <c r="V38" s="59">
        <f t="shared" si="19"/>
        <v>0</v>
      </c>
    </row>
    <row r="39" spans="1:14" s="4" customFormat="1" ht="5.25" customHeight="1">
      <c r="A39" s="5"/>
      <c r="B39" s="52"/>
      <c r="C39" s="6"/>
      <c r="D39" s="6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4" s="11" customFormat="1" ht="15" customHeight="1">
      <c r="A40" s="12"/>
      <c r="B40" s="12"/>
      <c r="C40" s="35" t="s">
        <v>140</v>
      </c>
      <c r="D40" s="35"/>
    </row>
    <row r="41" spans="1:4" s="17" customFormat="1" ht="15" customHeight="1">
      <c r="A41" s="18"/>
      <c r="B41" s="18"/>
      <c r="C41" s="121"/>
      <c r="D41" s="16"/>
    </row>
    <row r="42" spans="1:4" s="17" customFormat="1" ht="15" customHeight="1">
      <c r="A42" s="18"/>
      <c r="B42" s="18"/>
      <c r="C42" s="121"/>
      <c r="D42" s="16"/>
    </row>
    <row r="43" spans="1:2" s="16" customFormat="1" ht="15" customHeight="1">
      <c r="A43" s="14"/>
      <c r="B43" s="14"/>
    </row>
    <row r="44" spans="1:3" s="16" customFormat="1" ht="15" customHeight="1">
      <c r="A44" s="14"/>
      <c r="B44" s="14"/>
      <c r="C44" s="16" t="s">
        <v>102</v>
      </c>
    </row>
    <row r="45" spans="1:3" s="16" customFormat="1" ht="15" customHeight="1">
      <c r="A45" s="14"/>
      <c r="B45" s="14"/>
      <c r="C45" s="16" t="s">
        <v>96</v>
      </c>
    </row>
    <row r="46" spans="2:17" s="20" customFormat="1" ht="15" customHeight="1">
      <c r="B46" s="50"/>
      <c r="C46" s="38"/>
      <c r="D46" s="38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22"/>
    </row>
    <row r="47" spans="2:17" ht="15" customHeight="1">
      <c r="B47" s="53"/>
      <c r="C47" s="36"/>
      <c r="D47" s="36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23"/>
    </row>
    <row r="48" spans="2:17" s="20" customFormat="1" ht="15" customHeight="1">
      <c r="B48" s="51"/>
      <c r="C48" s="38"/>
      <c r="D48" s="38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22"/>
    </row>
    <row r="49" spans="2:17" s="20" customFormat="1" ht="15" customHeight="1">
      <c r="B49" s="50"/>
      <c r="C49" s="38"/>
      <c r="D49" s="38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22"/>
    </row>
    <row r="50" spans="2:17" s="20" customFormat="1" ht="15" customHeight="1">
      <c r="B50" s="50"/>
      <c r="C50" s="22"/>
      <c r="D50" s="22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22"/>
    </row>
    <row r="51" spans="2:17" s="20" customFormat="1" ht="15" customHeight="1">
      <c r="B51" s="50"/>
      <c r="C51" s="22"/>
      <c r="D51" s="22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22"/>
    </row>
    <row r="52" spans="2:17" s="20" customFormat="1" ht="15" customHeight="1">
      <c r="B52" s="50"/>
      <c r="C52" s="22"/>
      <c r="D52" s="22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22"/>
    </row>
    <row r="53" spans="2:17" s="20" customFormat="1" ht="15" customHeight="1">
      <c r="B53" s="50"/>
      <c r="C53" s="22"/>
      <c r="D53" s="22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22"/>
    </row>
    <row r="54" spans="2:17" s="20" customFormat="1" ht="15" customHeight="1">
      <c r="B54" s="50"/>
      <c r="C54" s="22"/>
      <c r="D54" s="22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22"/>
    </row>
    <row r="55" spans="2:16" ht="15" customHeight="1">
      <c r="B55" s="4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</row>
    <row r="56" spans="2:16" ht="15" customHeight="1">
      <c r="B56" s="50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</row>
    <row r="57" spans="2:16" ht="15" customHeight="1">
      <c r="B57" s="50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</row>
    <row r="58" spans="2:16" ht="15" customHeight="1">
      <c r="B58" s="51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</sheetData>
  <mergeCells count="3">
    <mergeCell ref="B5:B6"/>
    <mergeCell ref="C5:C6"/>
    <mergeCell ref="D5:D6"/>
  </mergeCells>
  <printOptions horizontalCentered="1"/>
  <pageMargins left="0.2362204724409449" right="0.03937007874015748" top="0.984251968503937" bottom="0.984251968503937" header="0.5118110236220472" footer="0.5118110236220472"/>
  <pageSetup horizontalDpi="600" verticalDpi="600" orientation="landscape" paperSize="8" scale="85" r:id="rId1"/>
  <headerFooter alignWithMargins="0">
    <oddHeader>&amp;LZałącznik nr 4.2. do badania zdolności kredytowej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65"/>
  <sheetViews>
    <sheetView showGridLines="0" zoomScaleSheetLayoutView="100" workbookViewId="0" topLeftCell="B1">
      <selection activeCell="G38" sqref="G38"/>
    </sheetView>
  </sheetViews>
  <sheetFormatPr defaultColWidth="9.140625" defaultRowHeight="12.75"/>
  <cols>
    <col min="1" max="1" width="5.7109375" style="23" hidden="1" customWidth="1"/>
    <col min="2" max="2" width="5.7109375" style="42" customWidth="1"/>
    <col min="3" max="3" width="50.7109375" style="23" customWidth="1"/>
    <col min="4" max="4" width="10.7109375" style="42" customWidth="1"/>
    <col min="5" max="7" width="10.7109375" style="23" hidden="1" customWidth="1"/>
    <col min="8" max="25" width="10.7109375" style="23" customWidth="1"/>
    <col min="26" max="16384" width="9.140625" style="23" customWidth="1"/>
  </cols>
  <sheetData>
    <row r="1" spans="3:13" ht="15" customHeight="1">
      <c r="C1" s="22" t="s">
        <v>232</v>
      </c>
      <c r="D1" s="50"/>
      <c r="M1" s="122"/>
    </row>
    <row r="2" spans="3:4" ht="15" customHeight="1">
      <c r="C2" s="22" t="s">
        <v>228</v>
      </c>
      <c r="D2" s="50"/>
    </row>
    <row r="3" spans="3:4" ht="15" customHeight="1">
      <c r="C3" s="15"/>
      <c r="D3" s="50"/>
    </row>
    <row r="4" spans="2:4" s="43" customFormat="1" ht="4.5" customHeight="1">
      <c r="B4" s="42"/>
      <c r="D4" s="63"/>
    </row>
    <row r="5" spans="2:22" s="24" customFormat="1" ht="19.5" customHeight="1">
      <c r="B5" s="127" t="s">
        <v>0</v>
      </c>
      <c r="C5" s="127" t="s">
        <v>1</v>
      </c>
      <c r="D5" s="125" t="s">
        <v>90</v>
      </c>
      <c r="E5" s="97" t="s">
        <v>103</v>
      </c>
      <c r="F5" s="97" t="s">
        <v>103</v>
      </c>
      <c r="G5" s="71" t="s">
        <v>218</v>
      </c>
      <c r="H5" s="98" t="s">
        <v>97</v>
      </c>
      <c r="I5" s="98" t="s">
        <v>97</v>
      </c>
      <c r="J5" s="98" t="s">
        <v>97</v>
      </c>
      <c r="K5" s="98" t="s">
        <v>97</v>
      </c>
      <c r="L5" s="98" t="s">
        <v>97</v>
      </c>
      <c r="M5" s="98" t="s">
        <v>97</v>
      </c>
      <c r="N5" s="98" t="s">
        <v>97</v>
      </c>
      <c r="O5" s="98" t="s">
        <v>97</v>
      </c>
      <c r="P5" s="98" t="s">
        <v>97</v>
      </c>
      <c r="Q5" s="98" t="s">
        <v>97</v>
      </c>
      <c r="R5" s="98" t="s">
        <v>97</v>
      </c>
      <c r="S5" s="98" t="s">
        <v>97</v>
      </c>
      <c r="T5" s="98" t="s">
        <v>97</v>
      </c>
      <c r="U5" s="98" t="s">
        <v>97</v>
      </c>
      <c r="V5" s="98" t="s">
        <v>97</v>
      </c>
    </row>
    <row r="6" spans="2:22" s="26" customFormat="1" ht="19.5" customHeight="1">
      <c r="B6" s="127"/>
      <c r="C6" s="127"/>
      <c r="D6" s="126"/>
      <c r="E6" s="105">
        <f>F6-1</f>
        <v>2007</v>
      </c>
      <c r="F6" s="105">
        <f>G6-1</f>
        <v>2008</v>
      </c>
      <c r="G6" s="105">
        <v>2009</v>
      </c>
      <c r="H6" s="106">
        <f aca="true" t="shared" si="0" ref="H6:P6">G6+1</f>
        <v>2010</v>
      </c>
      <c r="I6" s="106">
        <f t="shared" si="0"/>
        <v>2011</v>
      </c>
      <c r="J6" s="106">
        <f t="shared" si="0"/>
        <v>2012</v>
      </c>
      <c r="K6" s="106">
        <f t="shared" si="0"/>
        <v>2013</v>
      </c>
      <c r="L6" s="106">
        <f t="shared" si="0"/>
        <v>2014</v>
      </c>
      <c r="M6" s="106">
        <f t="shared" si="0"/>
        <v>2015</v>
      </c>
      <c r="N6" s="106">
        <f t="shared" si="0"/>
        <v>2016</v>
      </c>
      <c r="O6" s="106">
        <f t="shared" si="0"/>
        <v>2017</v>
      </c>
      <c r="P6" s="96">
        <f t="shared" si="0"/>
        <v>2018</v>
      </c>
      <c r="Q6" s="96">
        <f aca="true" t="shared" si="1" ref="Q6:V6">P6+1</f>
        <v>2019</v>
      </c>
      <c r="R6" s="96">
        <f t="shared" si="1"/>
        <v>2020</v>
      </c>
      <c r="S6" s="96">
        <f t="shared" si="1"/>
        <v>2021</v>
      </c>
      <c r="T6" s="96">
        <f t="shared" si="1"/>
        <v>2022</v>
      </c>
      <c r="U6" s="96">
        <f t="shared" si="1"/>
        <v>2023</v>
      </c>
      <c r="V6" s="96">
        <f t="shared" si="1"/>
        <v>2024</v>
      </c>
    </row>
    <row r="7" spans="2:22" s="43" customFormat="1" ht="15" customHeight="1">
      <c r="B7" s="101"/>
      <c r="C7" s="44" t="s">
        <v>141</v>
      </c>
      <c r="D7" s="44"/>
      <c r="E7" s="55"/>
      <c r="F7" s="55"/>
      <c r="G7" s="107"/>
      <c r="H7" s="107"/>
      <c r="I7" s="107"/>
      <c r="J7" s="107"/>
      <c r="K7" s="107"/>
      <c r="L7" s="107"/>
      <c r="M7" s="107"/>
      <c r="N7" s="107"/>
      <c r="O7" s="107"/>
      <c r="P7" s="123"/>
      <c r="Q7" s="123"/>
      <c r="R7" s="123"/>
      <c r="S7" s="123"/>
      <c r="T7" s="123"/>
      <c r="U7" s="123"/>
      <c r="V7" s="124"/>
    </row>
    <row r="8" spans="2:22" s="56" customFormat="1" ht="15" customHeight="1">
      <c r="B8" s="100" t="s">
        <v>2</v>
      </c>
      <c r="C8" s="57" t="s">
        <v>142</v>
      </c>
      <c r="D8" s="64" t="s">
        <v>227</v>
      </c>
      <c r="E8" s="58">
        <f aca="true" t="shared" si="2" ref="E8:P8">E9+E10+E12+E13+E14</f>
        <v>0</v>
      </c>
      <c r="F8" s="58">
        <f t="shared" si="2"/>
        <v>0</v>
      </c>
      <c r="G8" s="58">
        <f t="shared" si="2"/>
        <v>0</v>
      </c>
      <c r="H8" s="58">
        <f t="shared" si="2"/>
        <v>0</v>
      </c>
      <c r="I8" s="58">
        <f t="shared" si="2"/>
        <v>0</v>
      </c>
      <c r="J8" s="58">
        <f t="shared" si="2"/>
        <v>0</v>
      </c>
      <c r="K8" s="58">
        <f t="shared" si="2"/>
        <v>0</v>
      </c>
      <c r="L8" s="58">
        <f t="shared" si="2"/>
        <v>0</v>
      </c>
      <c r="M8" s="58">
        <f t="shared" si="2"/>
        <v>0</v>
      </c>
      <c r="N8" s="58">
        <f t="shared" si="2"/>
        <v>0</v>
      </c>
      <c r="O8" s="58">
        <f t="shared" si="2"/>
        <v>0</v>
      </c>
      <c r="P8" s="59">
        <f t="shared" si="2"/>
        <v>0</v>
      </c>
      <c r="Q8" s="59">
        <f aca="true" t="shared" si="3" ref="Q8:V8">Q9+Q10+Q12+Q13+Q14</f>
        <v>0</v>
      </c>
      <c r="R8" s="59">
        <f t="shared" si="3"/>
        <v>0</v>
      </c>
      <c r="S8" s="59">
        <f t="shared" si="3"/>
        <v>0</v>
      </c>
      <c r="T8" s="59">
        <f t="shared" si="3"/>
        <v>0</v>
      </c>
      <c r="U8" s="59">
        <f t="shared" si="3"/>
        <v>0</v>
      </c>
      <c r="V8" s="59">
        <f t="shared" si="3"/>
        <v>0</v>
      </c>
    </row>
    <row r="9" spans="2:22" s="22" customFormat="1" ht="15" customHeight="1">
      <c r="B9" s="103" t="s">
        <v>84</v>
      </c>
      <c r="C9" s="30" t="s">
        <v>143</v>
      </c>
      <c r="D9" s="103" t="s">
        <v>227</v>
      </c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</row>
    <row r="10" spans="2:22" s="22" customFormat="1" ht="15" customHeight="1">
      <c r="B10" s="103" t="s">
        <v>85</v>
      </c>
      <c r="C10" s="30" t="s">
        <v>144</v>
      </c>
      <c r="D10" s="103" t="s">
        <v>227</v>
      </c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</row>
    <row r="11" spans="2:22" ht="15" customHeight="1">
      <c r="B11" s="101" t="s">
        <v>145</v>
      </c>
      <c r="C11" s="28" t="s">
        <v>146</v>
      </c>
      <c r="D11" s="101" t="s">
        <v>227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2:22" s="22" customFormat="1" ht="15" customHeight="1">
      <c r="B12" s="103" t="s">
        <v>86</v>
      </c>
      <c r="C12" s="30" t="s">
        <v>147</v>
      </c>
      <c r="D12" s="103" t="s">
        <v>227</v>
      </c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</row>
    <row r="13" spans="2:22" s="22" customFormat="1" ht="15" customHeight="1">
      <c r="B13" s="103" t="s">
        <v>87</v>
      </c>
      <c r="C13" s="30" t="s">
        <v>148</v>
      </c>
      <c r="D13" s="103" t="s">
        <v>227</v>
      </c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</row>
    <row r="14" spans="2:22" s="22" customFormat="1" ht="15" customHeight="1">
      <c r="B14" s="103" t="s">
        <v>88</v>
      </c>
      <c r="C14" s="30" t="s">
        <v>149</v>
      </c>
      <c r="D14" s="103" t="s">
        <v>227</v>
      </c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</row>
    <row r="15" spans="2:22" s="56" customFormat="1" ht="15" customHeight="1">
      <c r="B15" s="100" t="s">
        <v>24</v>
      </c>
      <c r="C15" s="57" t="s">
        <v>150</v>
      </c>
      <c r="D15" s="100" t="s">
        <v>227</v>
      </c>
      <c r="E15" s="59">
        <f>E16+E17+E18+E21</f>
        <v>0</v>
      </c>
      <c r="F15" s="59">
        <f aca="true" t="shared" si="4" ref="F15:P15">F16+F17+F18+F21</f>
        <v>0</v>
      </c>
      <c r="G15" s="59">
        <f t="shared" si="4"/>
        <v>0</v>
      </c>
      <c r="H15" s="59">
        <f t="shared" si="4"/>
        <v>0</v>
      </c>
      <c r="I15" s="59">
        <f t="shared" si="4"/>
        <v>0</v>
      </c>
      <c r="J15" s="59">
        <f t="shared" si="4"/>
        <v>0</v>
      </c>
      <c r="K15" s="59">
        <f t="shared" si="4"/>
        <v>0</v>
      </c>
      <c r="L15" s="59">
        <f t="shared" si="4"/>
        <v>0</v>
      </c>
      <c r="M15" s="59">
        <f t="shared" si="4"/>
        <v>0</v>
      </c>
      <c r="N15" s="59">
        <f t="shared" si="4"/>
        <v>0</v>
      </c>
      <c r="O15" s="59">
        <f t="shared" si="4"/>
        <v>0</v>
      </c>
      <c r="P15" s="59">
        <f t="shared" si="4"/>
        <v>0</v>
      </c>
      <c r="Q15" s="59">
        <f aca="true" t="shared" si="5" ref="Q15:V15">Q16+Q17+Q18+Q21</f>
        <v>0</v>
      </c>
      <c r="R15" s="59">
        <f t="shared" si="5"/>
        <v>0</v>
      </c>
      <c r="S15" s="59">
        <f t="shared" si="5"/>
        <v>0</v>
      </c>
      <c r="T15" s="59">
        <f t="shared" si="5"/>
        <v>0</v>
      </c>
      <c r="U15" s="59">
        <f t="shared" si="5"/>
        <v>0</v>
      </c>
      <c r="V15" s="59">
        <f t="shared" si="5"/>
        <v>0</v>
      </c>
    </row>
    <row r="16" spans="2:22" s="22" customFormat="1" ht="15" customHeight="1">
      <c r="B16" s="103" t="s">
        <v>84</v>
      </c>
      <c r="C16" s="30" t="s">
        <v>151</v>
      </c>
      <c r="D16" s="103" t="s">
        <v>227</v>
      </c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</row>
    <row r="17" spans="2:22" s="22" customFormat="1" ht="15" customHeight="1">
      <c r="B17" s="103" t="s">
        <v>85</v>
      </c>
      <c r="C17" s="30" t="s">
        <v>152</v>
      </c>
      <c r="D17" s="103" t="s">
        <v>227</v>
      </c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</row>
    <row r="18" spans="2:22" s="25" customFormat="1" ht="15" customHeight="1">
      <c r="B18" s="117" t="s">
        <v>86</v>
      </c>
      <c r="C18" s="118" t="s">
        <v>153</v>
      </c>
      <c r="D18" s="117" t="s">
        <v>227</v>
      </c>
      <c r="E18" s="119">
        <f>SUM(E19:E20)</f>
        <v>0</v>
      </c>
      <c r="F18" s="119">
        <f aca="true" t="shared" si="6" ref="F18:P18">SUM(F19:F20)</f>
        <v>0</v>
      </c>
      <c r="G18" s="119">
        <f t="shared" si="6"/>
        <v>0</v>
      </c>
      <c r="H18" s="119">
        <f t="shared" si="6"/>
        <v>0</v>
      </c>
      <c r="I18" s="119">
        <f t="shared" si="6"/>
        <v>0</v>
      </c>
      <c r="J18" s="119">
        <f t="shared" si="6"/>
        <v>0</v>
      </c>
      <c r="K18" s="119">
        <f t="shared" si="6"/>
        <v>0</v>
      </c>
      <c r="L18" s="119">
        <f t="shared" si="6"/>
        <v>0</v>
      </c>
      <c r="M18" s="119">
        <f t="shared" si="6"/>
        <v>0</v>
      </c>
      <c r="N18" s="119">
        <f t="shared" si="6"/>
        <v>0</v>
      </c>
      <c r="O18" s="119">
        <f t="shared" si="6"/>
        <v>0</v>
      </c>
      <c r="P18" s="119">
        <f t="shared" si="6"/>
        <v>0</v>
      </c>
      <c r="Q18" s="119">
        <f aca="true" t="shared" si="7" ref="Q18:V18">SUM(Q19:Q20)</f>
        <v>0</v>
      </c>
      <c r="R18" s="119">
        <f t="shared" si="7"/>
        <v>0</v>
      </c>
      <c r="S18" s="119">
        <f t="shared" si="7"/>
        <v>0</v>
      </c>
      <c r="T18" s="119">
        <f t="shared" si="7"/>
        <v>0</v>
      </c>
      <c r="U18" s="119">
        <f t="shared" si="7"/>
        <v>0</v>
      </c>
      <c r="V18" s="119">
        <f t="shared" si="7"/>
        <v>0</v>
      </c>
    </row>
    <row r="19" spans="2:22" s="43" customFormat="1" ht="15" customHeight="1">
      <c r="B19" s="104"/>
      <c r="C19" s="32" t="s">
        <v>223</v>
      </c>
      <c r="D19" s="104" t="s">
        <v>227</v>
      </c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</row>
    <row r="20" spans="2:22" s="43" customFormat="1" ht="15" customHeight="1">
      <c r="B20" s="104"/>
      <c r="C20" s="32" t="s">
        <v>222</v>
      </c>
      <c r="D20" s="104" t="s">
        <v>227</v>
      </c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</row>
    <row r="21" spans="2:22" s="22" customFormat="1" ht="15" customHeight="1">
      <c r="B21" s="103" t="s">
        <v>87</v>
      </c>
      <c r="C21" s="30" t="s">
        <v>154</v>
      </c>
      <c r="D21" s="103" t="s">
        <v>227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</row>
    <row r="22" spans="2:22" s="56" customFormat="1" ht="15" customHeight="1">
      <c r="B22" s="100"/>
      <c r="C22" s="57" t="s">
        <v>219</v>
      </c>
      <c r="D22" s="100" t="s">
        <v>227</v>
      </c>
      <c r="E22" s="59">
        <f aca="true" t="shared" si="8" ref="E22:P22">E15+E8</f>
        <v>0</v>
      </c>
      <c r="F22" s="59">
        <f t="shared" si="8"/>
        <v>0</v>
      </c>
      <c r="G22" s="59">
        <f t="shared" si="8"/>
        <v>0</v>
      </c>
      <c r="H22" s="59">
        <f t="shared" si="8"/>
        <v>0</v>
      </c>
      <c r="I22" s="59">
        <f t="shared" si="8"/>
        <v>0</v>
      </c>
      <c r="J22" s="59">
        <f t="shared" si="8"/>
        <v>0</v>
      </c>
      <c r="K22" s="59">
        <f t="shared" si="8"/>
        <v>0</v>
      </c>
      <c r="L22" s="59">
        <f t="shared" si="8"/>
        <v>0</v>
      </c>
      <c r="M22" s="59">
        <f t="shared" si="8"/>
        <v>0</v>
      </c>
      <c r="N22" s="59">
        <f t="shared" si="8"/>
        <v>0</v>
      </c>
      <c r="O22" s="59">
        <f t="shared" si="8"/>
        <v>0</v>
      </c>
      <c r="P22" s="59">
        <f t="shared" si="8"/>
        <v>0</v>
      </c>
      <c r="Q22" s="59">
        <f aca="true" t="shared" si="9" ref="Q22:V22">Q15+Q8</f>
        <v>0</v>
      </c>
      <c r="R22" s="59">
        <f t="shared" si="9"/>
        <v>0</v>
      </c>
      <c r="S22" s="59">
        <f t="shared" si="9"/>
        <v>0</v>
      </c>
      <c r="T22" s="59">
        <f t="shared" si="9"/>
        <v>0</v>
      </c>
      <c r="U22" s="59">
        <f t="shared" si="9"/>
        <v>0</v>
      </c>
      <c r="V22" s="59">
        <f t="shared" si="9"/>
        <v>0</v>
      </c>
    </row>
    <row r="23" spans="2:22" ht="15" customHeight="1">
      <c r="B23" s="101"/>
      <c r="C23" s="44" t="s">
        <v>155</v>
      </c>
      <c r="D23" s="44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37"/>
      <c r="R23" s="37"/>
      <c r="S23" s="37"/>
      <c r="T23" s="37"/>
      <c r="U23" s="37"/>
      <c r="V23" s="108"/>
    </row>
    <row r="24" spans="2:22" s="56" customFormat="1" ht="15" customHeight="1">
      <c r="B24" s="100" t="s">
        <v>2</v>
      </c>
      <c r="C24" s="57" t="s">
        <v>156</v>
      </c>
      <c r="D24" s="64" t="s">
        <v>227</v>
      </c>
      <c r="E24" s="58">
        <f aca="true" t="shared" si="10" ref="E24:P24">SUM(E25:E33)</f>
        <v>0</v>
      </c>
      <c r="F24" s="58">
        <f t="shared" si="10"/>
        <v>0</v>
      </c>
      <c r="G24" s="58">
        <f t="shared" si="10"/>
        <v>0</v>
      </c>
      <c r="H24" s="58">
        <f t="shared" si="10"/>
        <v>0</v>
      </c>
      <c r="I24" s="58">
        <f t="shared" si="10"/>
        <v>0</v>
      </c>
      <c r="J24" s="58">
        <f t="shared" si="10"/>
        <v>0</v>
      </c>
      <c r="K24" s="58">
        <f t="shared" si="10"/>
        <v>0</v>
      </c>
      <c r="L24" s="58">
        <f t="shared" si="10"/>
        <v>0</v>
      </c>
      <c r="M24" s="58">
        <f t="shared" si="10"/>
        <v>0</v>
      </c>
      <c r="N24" s="58">
        <f t="shared" si="10"/>
        <v>0</v>
      </c>
      <c r="O24" s="58">
        <f t="shared" si="10"/>
        <v>0</v>
      </c>
      <c r="P24" s="58">
        <f t="shared" si="10"/>
        <v>0</v>
      </c>
      <c r="Q24" s="59">
        <f aca="true" t="shared" si="11" ref="Q24:V24">SUM(Q25:Q33)</f>
        <v>0</v>
      </c>
      <c r="R24" s="59">
        <f t="shared" si="11"/>
        <v>0</v>
      </c>
      <c r="S24" s="59">
        <f t="shared" si="11"/>
        <v>0</v>
      </c>
      <c r="T24" s="59">
        <f t="shared" si="11"/>
        <v>0</v>
      </c>
      <c r="U24" s="59">
        <f t="shared" si="11"/>
        <v>0</v>
      </c>
      <c r="V24" s="58">
        <f t="shared" si="11"/>
        <v>0</v>
      </c>
    </row>
    <row r="25" spans="2:22" s="22" customFormat="1" ht="15" customHeight="1">
      <c r="B25" s="103" t="s">
        <v>84</v>
      </c>
      <c r="C25" s="30" t="s">
        <v>157</v>
      </c>
      <c r="D25" s="103" t="s">
        <v>227</v>
      </c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</row>
    <row r="26" spans="2:22" s="22" customFormat="1" ht="15" customHeight="1">
      <c r="B26" s="103" t="s">
        <v>85</v>
      </c>
      <c r="C26" s="66" t="s">
        <v>158</v>
      </c>
      <c r="D26" s="103" t="s">
        <v>227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</row>
    <row r="27" spans="2:22" s="22" customFormat="1" ht="15" customHeight="1">
      <c r="B27" s="103" t="s">
        <v>86</v>
      </c>
      <c r="C27" s="30" t="s">
        <v>159</v>
      </c>
      <c r="D27" s="103" t="s">
        <v>227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</row>
    <row r="28" spans="2:22" s="22" customFormat="1" ht="15" customHeight="1">
      <c r="B28" s="103" t="s">
        <v>87</v>
      </c>
      <c r="C28" s="30" t="s">
        <v>160</v>
      </c>
      <c r="D28" s="103" t="s">
        <v>227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</row>
    <row r="29" spans="2:22" s="22" customFormat="1" ht="15" customHeight="1">
      <c r="B29" s="103" t="s">
        <v>88</v>
      </c>
      <c r="C29" s="30" t="s">
        <v>161</v>
      </c>
      <c r="D29" s="103" t="s">
        <v>227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</row>
    <row r="30" spans="2:22" s="22" customFormat="1" ht="15" customHeight="1">
      <c r="B30" s="103" t="s">
        <v>92</v>
      </c>
      <c r="C30" s="30" t="s">
        <v>162</v>
      </c>
      <c r="D30" s="103" t="s">
        <v>227</v>
      </c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</row>
    <row r="31" spans="2:22" s="22" customFormat="1" ht="15" customHeight="1">
      <c r="B31" s="103" t="s">
        <v>93</v>
      </c>
      <c r="C31" s="30" t="s">
        <v>163</v>
      </c>
      <c r="D31" s="103" t="s">
        <v>227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</row>
    <row r="32" spans="2:22" s="22" customFormat="1" ht="15" customHeight="1">
      <c r="B32" s="103" t="s">
        <v>94</v>
      </c>
      <c r="C32" s="30" t="s">
        <v>164</v>
      </c>
      <c r="D32" s="103" t="s">
        <v>227</v>
      </c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</row>
    <row r="33" spans="2:22" s="22" customFormat="1" ht="15" customHeight="1">
      <c r="B33" s="103" t="s">
        <v>95</v>
      </c>
      <c r="C33" s="34" t="s">
        <v>165</v>
      </c>
      <c r="D33" s="103" t="s">
        <v>227</v>
      </c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</row>
    <row r="34" spans="2:22" s="56" customFormat="1" ht="15" customHeight="1">
      <c r="B34" s="100" t="s">
        <v>24</v>
      </c>
      <c r="C34" s="57" t="s">
        <v>166</v>
      </c>
      <c r="D34" s="100" t="s">
        <v>227</v>
      </c>
      <c r="E34" s="59">
        <f aca="true" t="shared" si="12" ref="E34:P34">E35+E36+E39+E44</f>
        <v>0</v>
      </c>
      <c r="F34" s="59">
        <f t="shared" si="12"/>
        <v>0</v>
      </c>
      <c r="G34" s="59">
        <f t="shared" si="12"/>
        <v>0</v>
      </c>
      <c r="H34" s="59">
        <f t="shared" si="12"/>
        <v>0</v>
      </c>
      <c r="I34" s="59">
        <f t="shared" si="12"/>
        <v>0</v>
      </c>
      <c r="J34" s="59">
        <f t="shared" si="12"/>
        <v>0</v>
      </c>
      <c r="K34" s="59">
        <f t="shared" si="12"/>
        <v>0</v>
      </c>
      <c r="L34" s="59">
        <f t="shared" si="12"/>
        <v>0</v>
      </c>
      <c r="M34" s="59">
        <f t="shared" si="12"/>
        <v>0</v>
      </c>
      <c r="N34" s="59">
        <f t="shared" si="12"/>
        <v>0</v>
      </c>
      <c r="O34" s="59">
        <f t="shared" si="12"/>
        <v>0</v>
      </c>
      <c r="P34" s="59">
        <f t="shared" si="12"/>
        <v>0</v>
      </c>
      <c r="Q34" s="59">
        <f aca="true" t="shared" si="13" ref="Q34:V34">Q35+Q36+Q39+Q44</f>
        <v>0</v>
      </c>
      <c r="R34" s="59">
        <f t="shared" si="13"/>
        <v>0</v>
      </c>
      <c r="S34" s="59">
        <f t="shared" si="13"/>
        <v>0</v>
      </c>
      <c r="T34" s="59">
        <f t="shared" si="13"/>
        <v>0</v>
      </c>
      <c r="U34" s="59">
        <f t="shared" si="13"/>
        <v>0</v>
      </c>
      <c r="V34" s="59">
        <f t="shared" si="13"/>
        <v>0</v>
      </c>
    </row>
    <row r="35" spans="2:22" s="22" customFormat="1" ht="15" customHeight="1">
      <c r="B35" s="103" t="s">
        <v>84</v>
      </c>
      <c r="C35" s="30" t="s">
        <v>167</v>
      </c>
      <c r="D35" s="103" t="s">
        <v>227</v>
      </c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</row>
    <row r="36" spans="2:22" s="22" customFormat="1" ht="15" customHeight="1">
      <c r="B36" s="103" t="s">
        <v>85</v>
      </c>
      <c r="C36" s="30" t="s">
        <v>168</v>
      </c>
      <c r="D36" s="103" t="s">
        <v>227</v>
      </c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</row>
    <row r="37" spans="2:22" ht="15" customHeight="1">
      <c r="B37" s="101" t="s">
        <v>145</v>
      </c>
      <c r="C37" s="33" t="s">
        <v>169</v>
      </c>
      <c r="D37" s="101" t="s">
        <v>227</v>
      </c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</row>
    <row r="38" spans="2:22" ht="15" customHeight="1">
      <c r="B38" s="101" t="s">
        <v>170</v>
      </c>
      <c r="C38" s="33" t="s">
        <v>226</v>
      </c>
      <c r="D38" s="101" t="s">
        <v>227</v>
      </c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</row>
    <row r="39" spans="2:22" s="22" customFormat="1" ht="15" customHeight="1">
      <c r="B39" s="103" t="s">
        <v>86</v>
      </c>
      <c r="C39" s="30" t="s">
        <v>171</v>
      </c>
      <c r="D39" s="103" t="s">
        <v>227</v>
      </c>
      <c r="E39" s="31">
        <f>E40+E42+E43</f>
        <v>0</v>
      </c>
      <c r="F39" s="31">
        <f aca="true" t="shared" si="14" ref="F39:P39">F40+F42+F43</f>
        <v>0</v>
      </c>
      <c r="G39" s="31">
        <f t="shared" si="14"/>
        <v>0</v>
      </c>
      <c r="H39" s="31">
        <f t="shared" si="14"/>
        <v>0</v>
      </c>
      <c r="I39" s="31">
        <f t="shared" si="14"/>
        <v>0</v>
      </c>
      <c r="J39" s="31">
        <f t="shared" si="14"/>
        <v>0</v>
      </c>
      <c r="K39" s="31">
        <f t="shared" si="14"/>
        <v>0</v>
      </c>
      <c r="L39" s="31">
        <f t="shared" si="14"/>
        <v>0</v>
      </c>
      <c r="M39" s="31">
        <f t="shared" si="14"/>
        <v>0</v>
      </c>
      <c r="N39" s="31">
        <f t="shared" si="14"/>
        <v>0</v>
      </c>
      <c r="O39" s="31">
        <f t="shared" si="14"/>
        <v>0</v>
      </c>
      <c r="P39" s="31">
        <f t="shared" si="14"/>
        <v>0</v>
      </c>
      <c r="Q39" s="31">
        <f aca="true" t="shared" si="15" ref="Q39:V39">Q40+Q42+Q43</f>
        <v>0</v>
      </c>
      <c r="R39" s="31">
        <f t="shared" si="15"/>
        <v>0</v>
      </c>
      <c r="S39" s="31">
        <f t="shared" si="15"/>
        <v>0</v>
      </c>
      <c r="T39" s="31">
        <f t="shared" si="15"/>
        <v>0</v>
      </c>
      <c r="U39" s="31">
        <f t="shared" si="15"/>
        <v>0</v>
      </c>
      <c r="V39" s="31">
        <f t="shared" si="15"/>
        <v>0</v>
      </c>
    </row>
    <row r="40" spans="2:22" ht="15" customHeight="1">
      <c r="B40" s="101" t="s">
        <v>100</v>
      </c>
      <c r="C40" s="28" t="s">
        <v>172</v>
      </c>
      <c r="D40" s="101" t="s">
        <v>227</v>
      </c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</row>
    <row r="41" spans="2:22" ht="15" customHeight="1">
      <c r="B41" s="101" t="s">
        <v>173</v>
      </c>
      <c r="C41" s="33" t="s">
        <v>226</v>
      </c>
      <c r="D41" s="101" t="s">
        <v>227</v>
      </c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</row>
    <row r="42" spans="2:22" ht="15" customHeight="1">
      <c r="B42" s="101" t="s">
        <v>174</v>
      </c>
      <c r="C42" s="28" t="s">
        <v>175</v>
      </c>
      <c r="D42" s="101" t="s">
        <v>227</v>
      </c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</row>
    <row r="43" spans="2:22" ht="15" customHeight="1">
      <c r="B43" s="101" t="s">
        <v>176</v>
      </c>
      <c r="C43" s="28" t="s">
        <v>177</v>
      </c>
      <c r="D43" s="101" t="s">
        <v>227</v>
      </c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</row>
    <row r="44" spans="2:22" s="22" customFormat="1" ht="15" customHeight="1">
      <c r="B44" s="103" t="s">
        <v>87</v>
      </c>
      <c r="C44" s="30" t="s">
        <v>178</v>
      </c>
      <c r="D44" s="103" t="s">
        <v>227</v>
      </c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</row>
    <row r="45" spans="2:22" ht="15" customHeight="1">
      <c r="B45" s="104" t="s">
        <v>179</v>
      </c>
      <c r="C45" s="32" t="s">
        <v>58</v>
      </c>
      <c r="D45" s="101" t="s">
        <v>227</v>
      </c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</row>
    <row r="46" spans="2:22" s="56" customFormat="1" ht="15" customHeight="1">
      <c r="B46" s="100"/>
      <c r="C46" s="57" t="s">
        <v>220</v>
      </c>
      <c r="D46" s="100" t="s">
        <v>227</v>
      </c>
      <c r="E46" s="59">
        <f aca="true" t="shared" si="16" ref="E46:P46">E34+E24</f>
        <v>0</v>
      </c>
      <c r="F46" s="59">
        <f t="shared" si="16"/>
        <v>0</v>
      </c>
      <c r="G46" s="59">
        <f t="shared" si="16"/>
        <v>0</v>
      </c>
      <c r="H46" s="59">
        <f t="shared" si="16"/>
        <v>0</v>
      </c>
      <c r="I46" s="59">
        <f t="shared" si="16"/>
        <v>0</v>
      </c>
      <c r="J46" s="59">
        <f t="shared" si="16"/>
        <v>0</v>
      </c>
      <c r="K46" s="59">
        <f t="shared" si="16"/>
        <v>0</v>
      </c>
      <c r="L46" s="59">
        <f t="shared" si="16"/>
        <v>0</v>
      </c>
      <c r="M46" s="59">
        <f t="shared" si="16"/>
        <v>0</v>
      </c>
      <c r="N46" s="59">
        <f t="shared" si="16"/>
        <v>0</v>
      </c>
      <c r="O46" s="59">
        <f t="shared" si="16"/>
        <v>0</v>
      </c>
      <c r="P46" s="59">
        <f t="shared" si="16"/>
        <v>0</v>
      </c>
      <c r="Q46" s="59">
        <f aca="true" t="shared" si="17" ref="Q46:V46">Q34+Q24</f>
        <v>0</v>
      </c>
      <c r="R46" s="59">
        <f t="shared" si="17"/>
        <v>0</v>
      </c>
      <c r="S46" s="59">
        <f t="shared" si="17"/>
        <v>0</v>
      </c>
      <c r="T46" s="59">
        <f t="shared" si="17"/>
        <v>0</v>
      </c>
      <c r="U46" s="59">
        <f t="shared" si="17"/>
        <v>0</v>
      </c>
      <c r="V46" s="59">
        <f t="shared" si="17"/>
        <v>0</v>
      </c>
    </row>
    <row r="47" spans="2:16" s="56" customFormat="1" ht="3" customHeight="1">
      <c r="B47" s="61"/>
      <c r="D47" s="61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</row>
    <row r="48" spans="1:4" s="11" customFormat="1" ht="15" customHeight="1">
      <c r="A48" s="12"/>
      <c r="B48" s="12"/>
      <c r="C48" s="35" t="s">
        <v>140</v>
      </c>
      <c r="D48" s="53"/>
    </row>
    <row r="49" spans="1:4" s="17" customFormat="1" ht="15" customHeight="1">
      <c r="A49" s="18"/>
      <c r="B49" s="18"/>
      <c r="C49" s="121"/>
      <c r="D49" s="14"/>
    </row>
    <row r="50" spans="1:4" s="16" customFormat="1" ht="15" customHeight="1">
      <c r="A50" s="14"/>
      <c r="B50" s="14"/>
      <c r="D50" s="14"/>
    </row>
    <row r="51" spans="1:4" s="16" customFormat="1" ht="15" customHeight="1">
      <c r="A51" s="14"/>
      <c r="B51" s="14"/>
      <c r="C51" s="16" t="s">
        <v>102</v>
      </c>
      <c r="D51" s="14"/>
    </row>
    <row r="52" spans="1:4" s="16" customFormat="1" ht="15" customHeight="1">
      <c r="A52" s="14"/>
      <c r="B52" s="14"/>
      <c r="C52" s="16" t="s">
        <v>96</v>
      </c>
      <c r="D52" s="14"/>
    </row>
    <row r="53" spans="2:16" ht="15" customHeight="1">
      <c r="B53" s="46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</row>
    <row r="54" spans="3:16" ht="15" customHeight="1">
      <c r="C54" s="47"/>
      <c r="D54" s="40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</row>
    <row r="55" spans="5:16" ht="15" customHeight="1"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</row>
    <row r="56" spans="5:16" ht="15" customHeight="1"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</row>
    <row r="57" spans="3:22" ht="15" customHeight="1">
      <c r="C57" s="23" t="s">
        <v>180</v>
      </c>
      <c r="E57" s="37" t="b">
        <f aca="true" t="shared" si="18" ref="E57:V57">E46=E22</f>
        <v>1</v>
      </c>
      <c r="F57" s="37" t="b">
        <f t="shared" si="18"/>
        <v>1</v>
      </c>
      <c r="G57" s="37" t="b">
        <f t="shared" si="18"/>
        <v>1</v>
      </c>
      <c r="H57" s="37" t="b">
        <f t="shared" si="18"/>
        <v>1</v>
      </c>
      <c r="I57" s="37" t="b">
        <f t="shared" si="18"/>
        <v>1</v>
      </c>
      <c r="J57" s="37" t="b">
        <f t="shared" si="18"/>
        <v>1</v>
      </c>
      <c r="K57" s="37" t="b">
        <f t="shared" si="18"/>
        <v>1</v>
      </c>
      <c r="L57" s="37" t="b">
        <f t="shared" si="18"/>
        <v>1</v>
      </c>
      <c r="M57" s="37" t="b">
        <f t="shared" si="18"/>
        <v>1</v>
      </c>
      <c r="N57" s="37" t="b">
        <f t="shared" si="18"/>
        <v>1</v>
      </c>
      <c r="O57" s="37" t="b">
        <f t="shared" si="18"/>
        <v>1</v>
      </c>
      <c r="P57" s="37" t="b">
        <f t="shared" si="18"/>
        <v>1</v>
      </c>
      <c r="Q57" s="37" t="b">
        <f t="shared" si="18"/>
        <v>1</v>
      </c>
      <c r="R57" s="37" t="b">
        <f t="shared" si="18"/>
        <v>1</v>
      </c>
      <c r="S57" s="37" t="b">
        <f t="shared" si="18"/>
        <v>1</v>
      </c>
      <c r="T57" s="37" t="b">
        <f t="shared" si="18"/>
        <v>1</v>
      </c>
      <c r="U57" s="37" t="b">
        <f t="shared" si="18"/>
        <v>1</v>
      </c>
      <c r="V57" s="37" t="b">
        <f t="shared" si="18"/>
        <v>1</v>
      </c>
    </row>
    <row r="58" spans="5:16" ht="15" customHeight="1"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</row>
    <row r="59" spans="5:16" ht="15" customHeight="1"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</row>
    <row r="60" spans="5:16" ht="15" customHeight="1"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</row>
    <row r="61" spans="5:16" ht="15" customHeight="1"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</row>
    <row r="62" ht="15" customHeight="1"/>
    <row r="63" spans="5:16" ht="15" customHeight="1"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</row>
    <row r="64" spans="5:16" ht="15" customHeight="1"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</row>
    <row r="65" spans="5:16" ht="15" customHeight="1"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</row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</sheetData>
  <mergeCells count="3">
    <mergeCell ref="B5:B6"/>
    <mergeCell ref="C5:C6"/>
    <mergeCell ref="D5:D6"/>
  </mergeCells>
  <printOptions horizontalCentered="1"/>
  <pageMargins left="0.2362204724409449" right="0.03937007874015748" top="0.984251968503937" bottom="0.984251968503937" header="0.5118110236220472" footer="0.5118110236220472"/>
  <pageSetup horizontalDpi="600" verticalDpi="600" orientation="landscape" paperSize="8" scale="85" r:id="rId1"/>
  <headerFooter alignWithMargins="0">
    <oddHeader>&amp;LZałącznik nr 4.3. do badania zdolności kredytowej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61"/>
  <sheetViews>
    <sheetView showGridLines="0" tabSelected="1" zoomScaleSheetLayoutView="100" workbookViewId="0" topLeftCell="B1">
      <selection activeCell="G38" sqref="G38"/>
    </sheetView>
  </sheetViews>
  <sheetFormatPr defaultColWidth="9.140625" defaultRowHeight="12.75"/>
  <cols>
    <col min="1" max="1" width="5.7109375" style="21" hidden="1" customWidth="1"/>
    <col min="2" max="2" width="5.7109375" style="19" customWidth="1"/>
    <col min="3" max="3" width="50.7109375" style="21" customWidth="1"/>
    <col min="4" max="4" width="10.7109375" style="21" customWidth="1"/>
    <col min="5" max="7" width="10.7109375" style="23" hidden="1" customWidth="1"/>
    <col min="8" max="16" width="10.7109375" style="23" customWidth="1"/>
    <col min="17" max="25" width="10.7109375" style="21" customWidth="1"/>
    <col min="26" max="16384" width="9.140625" style="21" customWidth="1"/>
  </cols>
  <sheetData>
    <row r="1" spans="2:13" ht="15" customHeight="1">
      <c r="B1" s="21"/>
      <c r="C1" s="20" t="s">
        <v>99</v>
      </c>
      <c r="D1" s="20"/>
      <c r="M1" s="122"/>
    </row>
    <row r="2" spans="2:4" ht="15" customHeight="1">
      <c r="B2" s="21"/>
      <c r="C2" s="20" t="s">
        <v>181</v>
      </c>
      <c r="D2" s="20"/>
    </row>
    <row r="3" spans="2:5" s="23" customFormat="1" ht="15" customHeight="1">
      <c r="B3" s="42"/>
      <c r="C3" s="15"/>
      <c r="D3" s="15"/>
      <c r="E3" s="22"/>
    </row>
    <row r="4" spans="5:16" ht="5.25" customHeight="1"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</row>
    <row r="5" spans="2:22" s="24" customFormat="1" ht="19.5" customHeight="1">
      <c r="B5" s="127" t="s">
        <v>0</v>
      </c>
      <c r="C5" s="127" t="s">
        <v>1</v>
      </c>
      <c r="D5" s="125" t="s">
        <v>90</v>
      </c>
      <c r="E5" s="97" t="s">
        <v>103</v>
      </c>
      <c r="F5" s="97" t="s">
        <v>103</v>
      </c>
      <c r="G5" s="71" t="s">
        <v>218</v>
      </c>
      <c r="H5" s="98" t="s">
        <v>97</v>
      </c>
      <c r="I5" s="98" t="s">
        <v>97</v>
      </c>
      <c r="J5" s="98" t="s">
        <v>97</v>
      </c>
      <c r="K5" s="98" t="s">
        <v>97</v>
      </c>
      <c r="L5" s="98" t="s">
        <v>97</v>
      </c>
      <c r="M5" s="98" t="s">
        <v>97</v>
      </c>
      <c r="N5" s="98" t="s">
        <v>97</v>
      </c>
      <c r="O5" s="98" t="s">
        <v>97</v>
      </c>
      <c r="P5" s="98" t="s">
        <v>97</v>
      </c>
      <c r="Q5" s="98" t="s">
        <v>97</v>
      </c>
      <c r="R5" s="98" t="s">
        <v>97</v>
      </c>
      <c r="S5" s="98" t="s">
        <v>97</v>
      </c>
      <c r="T5" s="98" t="s">
        <v>97</v>
      </c>
      <c r="U5" s="98" t="s">
        <v>97</v>
      </c>
      <c r="V5" s="98" t="s">
        <v>97</v>
      </c>
    </row>
    <row r="6" spans="2:22" s="26" customFormat="1" ht="19.5" customHeight="1">
      <c r="B6" s="127"/>
      <c r="C6" s="127"/>
      <c r="D6" s="126"/>
      <c r="E6" s="105">
        <f>F6-1</f>
        <v>2007</v>
      </c>
      <c r="F6" s="105">
        <f>G6-1</f>
        <v>2008</v>
      </c>
      <c r="G6" s="105">
        <v>2009</v>
      </c>
      <c r="H6" s="106">
        <f aca="true" t="shared" si="0" ref="H6:P6">G6+1</f>
        <v>2010</v>
      </c>
      <c r="I6" s="106">
        <f t="shared" si="0"/>
        <v>2011</v>
      </c>
      <c r="J6" s="106">
        <f t="shared" si="0"/>
        <v>2012</v>
      </c>
      <c r="K6" s="106">
        <f t="shared" si="0"/>
        <v>2013</v>
      </c>
      <c r="L6" s="106">
        <f t="shared" si="0"/>
        <v>2014</v>
      </c>
      <c r="M6" s="106">
        <f t="shared" si="0"/>
        <v>2015</v>
      </c>
      <c r="N6" s="106">
        <f t="shared" si="0"/>
        <v>2016</v>
      </c>
      <c r="O6" s="106">
        <f t="shared" si="0"/>
        <v>2017</v>
      </c>
      <c r="P6" s="106">
        <f t="shared" si="0"/>
        <v>2018</v>
      </c>
      <c r="Q6" s="96">
        <f aca="true" t="shared" si="1" ref="Q6:V6">P6+1</f>
        <v>2019</v>
      </c>
      <c r="R6" s="96">
        <f t="shared" si="1"/>
        <v>2020</v>
      </c>
      <c r="S6" s="96">
        <f t="shared" si="1"/>
        <v>2021</v>
      </c>
      <c r="T6" s="96">
        <f t="shared" si="1"/>
        <v>2022</v>
      </c>
      <c r="U6" s="96">
        <f t="shared" si="1"/>
        <v>2023</v>
      </c>
      <c r="V6" s="106">
        <f t="shared" si="1"/>
        <v>2024</v>
      </c>
    </row>
    <row r="7" spans="2:22" ht="15" customHeight="1">
      <c r="B7" s="69" t="s">
        <v>2</v>
      </c>
      <c r="C7" s="110" t="s">
        <v>182</v>
      </c>
      <c r="D7" s="110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39"/>
      <c r="R7" s="39"/>
      <c r="S7" s="39"/>
      <c r="T7" s="39"/>
      <c r="U7" s="39"/>
      <c r="V7" s="112"/>
    </row>
    <row r="8" spans="2:22" s="20" customFormat="1" ht="15" customHeight="1">
      <c r="B8" s="69" t="s">
        <v>83</v>
      </c>
      <c r="C8" s="34" t="s">
        <v>183</v>
      </c>
      <c r="D8" s="111" t="s">
        <v>227</v>
      </c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31"/>
      <c r="R8" s="31"/>
      <c r="S8" s="31"/>
      <c r="T8" s="31"/>
      <c r="U8" s="31"/>
      <c r="V8" s="27"/>
    </row>
    <row r="9" spans="2:22" s="20" customFormat="1" ht="15" customHeight="1">
      <c r="B9" s="69" t="s">
        <v>89</v>
      </c>
      <c r="C9" s="34" t="s">
        <v>184</v>
      </c>
      <c r="D9" s="69" t="s">
        <v>227</v>
      </c>
      <c r="E9" s="31">
        <f aca="true" t="shared" si="2" ref="E9:P9">E10+E12+E13+E14+E15+E17</f>
        <v>0</v>
      </c>
      <c r="F9" s="31">
        <f t="shared" si="2"/>
        <v>0</v>
      </c>
      <c r="G9" s="31">
        <f t="shared" si="2"/>
        <v>0</v>
      </c>
      <c r="H9" s="31">
        <f t="shared" si="2"/>
        <v>0</v>
      </c>
      <c r="I9" s="31">
        <f t="shared" si="2"/>
        <v>0</v>
      </c>
      <c r="J9" s="31">
        <f t="shared" si="2"/>
        <v>0</v>
      </c>
      <c r="K9" s="31">
        <f t="shared" si="2"/>
        <v>0</v>
      </c>
      <c r="L9" s="31">
        <f t="shared" si="2"/>
        <v>0</v>
      </c>
      <c r="M9" s="31">
        <f t="shared" si="2"/>
        <v>0</v>
      </c>
      <c r="N9" s="31">
        <f t="shared" si="2"/>
        <v>0</v>
      </c>
      <c r="O9" s="31">
        <f t="shared" si="2"/>
        <v>0</v>
      </c>
      <c r="P9" s="31">
        <f t="shared" si="2"/>
        <v>0</v>
      </c>
      <c r="Q9" s="31">
        <f aca="true" t="shared" si="3" ref="Q9:V9">Q10+Q12+Q13+Q14+Q15+Q17</f>
        <v>0</v>
      </c>
      <c r="R9" s="31">
        <f t="shared" si="3"/>
        <v>0</v>
      </c>
      <c r="S9" s="31">
        <f t="shared" si="3"/>
        <v>0</v>
      </c>
      <c r="T9" s="31">
        <f t="shared" si="3"/>
        <v>0</v>
      </c>
      <c r="U9" s="31">
        <f t="shared" si="3"/>
        <v>0</v>
      </c>
      <c r="V9" s="31">
        <f t="shared" si="3"/>
        <v>0</v>
      </c>
    </row>
    <row r="10" spans="2:22" ht="15" customHeight="1">
      <c r="B10" s="65" t="s">
        <v>84</v>
      </c>
      <c r="C10" s="33" t="s">
        <v>185</v>
      </c>
      <c r="D10" s="65" t="s">
        <v>227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</row>
    <row r="11" spans="2:22" ht="15" customHeight="1">
      <c r="B11" s="65" t="s">
        <v>186</v>
      </c>
      <c r="C11" s="33" t="s">
        <v>187</v>
      </c>
      <c r="D11" s="65" t="s">
        <v>227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2:22" ht="15" customHeight="1">
      <c r="B12" s="65" t="s">
        <v>85</v>
      </c>
      <c r="C12" s="33" t="s">
        <v>188</v>
      </c>
      <c r="D12" s="65" t="s">
        <v>227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</row>
    <row r="13" spans="2:22" ht="15" customHeight="1">
      <c r="B13" s="65" t="s">
        <v>86</v>
      </c>
      <c r="C13" s="33" t="s">
        <v>189</v>
      </c>
      <c r="D13" s="65" t="s">
        <v>227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</row>
    <row r="14" spans="2:22" ht="15" customHeight="1">
      <c r="B14" s="65" t="s">
        <v>87</v>
      </c>
      <c r="C14" s="48" t="s">
        <v>190</v>
      </c>
      <c r="D14" s="65" t="s">
        <v>227</v>
      </c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</row>
    <row r="15" spans="2:22" ht="15" customHeight="1">
      <c r="B15" s="109" t="s">
        <v>88</v>
      </c>
      <c r="C15" s="48" t="s">
        <v>191</v>
      </c>
      <c r="D15" s="65" t="s">
        <v>227</v>
      </c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</row>
    <row r="16" spans="2:22" ht="15" customHeight="1">
      <c r="B16" s="109" t="s">
        <v>101</v>
      </c>
      <c r="C16" s="48" t="s">
        <v>192</v>
      </c>
      <c r="D16" s="65" t="s">
        <v>227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</row>
    <row r="17" spans="2:22" ht="15" customHeight="1">
      <c r="B17" s="109" t="s">
        <v>92</v>
      </c>
      <c r="C17" s="48" t="s">
        <v>193</v>
      </c>
      <c r="D17" s="65" t="s">
        <v>227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</row>
    <row r="18" spans="2:22" ht="15" customHeight="1">
      <c r="B18" s="109" t="s">
        <v>194</v>
      </c>
      <c r="C18" s="48" t="s">
        <v>195</v>
      </c>
      <c r="D18" s="65" t="s">
        <v>227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</row>
    <row r="19" spans="2:22" ht="15" customHeight="1">
      <c r="B19" s="109" t="s">
        <v>196</v>
      </c>
      <c r="C19" s="48" t="s">
        <v>225</v>
      </c>
      <c r="D19" s="65" t="s">
        <v>227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</row>
    <row r="20" spans="2:22" s="67" customFormat="1" ht="15" customHeight="1">
      <c r="B20" s="70" t="s">
        <v>197</v>
      </c>
      <c r="C20" s="68" t="s">
        <v>198</v>
      </c>
      <c r="D20" s="113" t="s">
        <v>227</v>
      </c>
      <c r="E20" s="60">
        <f aca="true" t="shared" si="4" ref="E20:P20">E8+E9</f>
        <v>0</v>
      </c>
      <c r="F20" s="60">
        <f t="shared" si="4"/>
        <v>0</v>
      </c>
      <c r="G20" s="60">
        <f t="shared" si="4"/>
        <v>0</v>
      </c>
      <c r="H20" s="60">
        <f t="shared" si="4"/>
        <v>0</v>
      </c>
      <c r="I20" s="60">
        <f t="shared" si="4"/>
        <v>0</v>
      </c>
      <c r="J20" s="60">
        <f t="shared" si="4"/>
        <v>0</v>
      </c>
      <c r="K20" s="60">
        <f t="shared" si="4"/>
        <v>0</v>
      </c>
      <c r="L20" s="60">
        <f t="shared" si="4"/>
        <v>0</v>
      </c>
      <c r="M20" s="60">
        <f t="shared" si="4"/>
        <v>0</v>
      </c>
      <c r="N20" s="60">
        <f t="shared" si="4"/>
        <v>0</v>
      </c>
      <c r="O20" s="60">
        <f t="shared" si="4"/>
        <v>0</v>
      </c>
      <c r="P20" s="60">
        <f t="shared" si="4"/>
        <v>0</v>
      </c>
      <c r="Q20" s="60">
        <f aca="true" t="shared" si="5" ref="Q20:V20">Q8+Q9</f>
        <v>0</v>
      </c>
      <c r="R20" s="60">
        <f t="shared" si="5"/>
        <v>0</v>
      </c>
      <c r="S20" s="60">
        <f t="shared" si="5"/>
        <v>0</v>
      </c>
      <c r="T20" s="60">
        <f t="shared" si="5"/>
        <v>0</v>
      </c>
      <c r="U20" s="60">
        <f t="shared" si="5"/>
        <v>0</v>
      </c>
      <c r="V20" s="60">
        <f t="shared" si="5"/>
        <v>0</v>
      </c>
    </row>
    <row r="21" spans="2:22" ht="15" customHeight="1">
      <c r="B21" s="69" t="s">
        <v>24</v>
      </c>
      <c r="C21" s="110" t="s">
        <v>199</v>
      </c>
      <c r="D21" s="110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112"/>
      <c r="Q21" s="112"/>
      <c r="R21" s="112"/>
      <c r="S21" s="112"/>
      <c r="T21" s="112"/>
      <c r="U21" s="112"/>
      <c r="V21" s="112"/>
    </row>
    <row r="22" spans="2:22" s="20" customFormat="1" ht="15" customHeight="1">
      <c r="B22" s="69" t="s">
        <v>83</v>
      </c>
      <c r="C22" s="34" t="s">
        <v>200</v>
      </c>
      <c r="D22" s="111" t="s">
        <v>227</v>
      </c>
      <c r="E22" s="27">
        <f aca="true" t="shared" si="6" ref="E22:P22">E23+E24</f>
        <v>0</v>
      </c>
      <c r="F22" s="27">
        <f t="shared" si="6"/>
        <v>0</v>
      </c>
      <c r="G22" s="27">
        <f t="shared" si="6"/>
        <v>0</v>
      </c>
      <c r="H22" s="27">
        <f t="shared" si="6"/>
        <v>0</v>
      </c>
      <c r="I22" s="27">
        <f t="shared" si="6"/>
        <v>0</v>
      </c>
      <c r="J22" s="27">
        <f t="shared" si="6"/>
        <v>0</v>
      </c>
      <c r="K22" s="27">
        <f t="shared" si="6"/>
        <v>0</v>
      </c>
      <c r="L22" s="27">
        <f t="shared" si="6"/>
        <v>0</v>
      </c>
      <c r="M22" s="27">
        <f t="shared" si="6"/>
        <v>0</v>
      </c>
      <c r="N22" s="27">
        <f t="shared" si="6"/>
        <v>0</v>
      </c>
      <c r="O22" s="27">
        <f t="shared" si="6"/>
        <v>0</v>
      </c>
      <c r="P22" s="27">
        <f t="shared" si="6"/>
        <v>0</v>
      </c>
      <c r="Q22" s="27">
        <f aca="true" t="shared" si="7" ref="Q22:V22">Q23+Q24</f>
        <v>0</v>
      </c>
      <c r="R22" s="27">
        <f t="shared" si="7"/>
        <v>0</v>
      </c>
      <c r="S22" s="27">
        <f t="shared" si="7"/>
        <v>0</v>
      </c>
      <c r="T22" s="27">
        <f t="shared" si="7"/>
        <v>0</v>
      </c>
      <c r="U22" s="27">
        <f t="shared" si="7"/>
        <v>0</v>
      </c>
      <c r="V22" s="27">
        <f t="shared" si="7"/>
        <v>0</v>
      </c>
    </row>
    <row r="23" spans="2:22" ht="25.5" customHeight="1">
      <c r="B23" s="65" t="s">
        <v>84</v>
      </c>
      <c r="C23" s="33" t="s">
        <v>201</v>
      </c>
      <c r="D23" s="65" t="s">
        <v>227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</row>
    <row r="24" spans="2:22" ht="15" customHeight="1">
      <c r="B24" s="65" t="s">
        <v>85</v>
      </c>
      <c r="C24" s="33" t="s">
        <v>202</v>
      </c>
      <c r="D24" s="65" t="s">
        <v>227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</row>
    <row r="25" spans="2:22" s="20" customFormat="1" ht="15" customHeight="1">
      <c r="B25" s="69" t="s">
        <v>89</v>
      </c>
      <c r="C25" s="34" t="s">
        <v>203</v>
      </c>
      <c r="D25" s="65" t="s">
        <v>227</v>
      </c>
      <c r="E25" s="31">
        <f aca="true" t="shared" si="8" ref="E25:P25">E26+E29</f>
        <v>0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8"/>
        <v>0</v>
      </c>
      <c r="O25" s="31">
        <f t="shared" si="8"/>
        <v>0</v>
      </c>
      <c r="P25" s="31">
        <f t="shared" si="8"/>
        <v>0</v>
      </c>
      <c r="Q25" s="31">
        <f aca="true" t="shared" si="9" ref="Q25:V25">Q26+Q29</f>
        <v>0</v>
      </c>
      <c r="R25" s="31">
        <f t="shared" si="9"/>
        <v>0</v>
      </c>
      <c r="S25" s="31">
        <f t="shared" si="9"/>
        <v>0</v>
      </c>
      <c r="T25" s="31">
        <f t="shared" si="9"/>
        <v>0</v>
      </c>
      <c r="U25" s="31">
        <f t="shared" si="9"/>
        <v>0</v>
      </c>
      <c r="V25" s="31">
        <f t="shared" si="9"/>
        <v>0</v>
      </c>
    </row>
    <row r="26" spans="2:22" ht="27.75" customHeight="1">
      <c r="B26" s="65" t="s">
        <v>84</v>
      </c>
      <c r="C26" s="33" t="s">
        <v>204</v>
      </c>
      <c r="D26" s="65" t="s">
        <v>227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</row>
    <row r="27" spans="2:22" ht="15" customHeight="1">
      <c r="B27" s="65" t="s">
        <v>186</v>
      </c>
      <c r="C27" s="33" t="s">
        <v>205</v>
      </c>
      <c r="D27" s="65" t="s">
        <v>227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</row>
    <row r="28" spans="2:22" ht="15" customHeight="1">
      <c r="B28" s="65" t="s">
        <v>98</v>
      </c>
      <c r="C28" s="33" t="s">
        <v>206</v>
      </c>
      <c r="D28" s="65" t="s">
        <v>227</v>
      </c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</row>
    <row r="29" spans="2:22" ht="15" customHeight="1">
      <c r="B29" s="65" t="s">
        <v>85</v>
      </c>
      <c r="C29" s="33" t="s">
        <v>207</v>
      </c>
      <c r="D29" s="65" t="s">
        <v>227</v>
      </c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</row>
    <row r="30" spans="2:22" s="67" customFormat="1" ht="15" customHeight="1">
      <c r="B30" s="70" t="s">
        <v>197</v>
      </c>
      <c r="C30" s="68" t="s">
        <v>208</v>
      </c>
      <c r="D30" s="113" t="s">
        <v>227</v>
      </c>
      <c r="E30" s="60">
        <f aca="true" t="shared" si="10" ref="E30:P30">E22-E25</f>
        <v>0</v>
      </c>
      <c r="F30" s="60">
        <f t="shared" si="10"/>
        <v>0</v>
      </c>
      <c r="G30" s="60">
        <f t="shared" si="10"/>
        <v>0</v>
      </c>
      <c r="H30" s="60">
        <f t="shared" si="10"/>
        <v>0</v>
      </c>
      <c r="I30" s="60">
        <f t="shared" si="10"/>
        <v>0</v>
      </c>
      <c r="J30" s="60">
        <f t="shared" si="10"/>
        <v>0</v>
      </c>
      <c r="K30" s="60">
        <f t="shared" si="10"/>
        <v>0</v>
      </c>
      <c r="L30" s="60">
        <f t="shared" si="10"/>
        <v>0</v>
      </c>
      <c r="M30" s="60">
        <f t="shared" si="10"/>
        <v>0</v>
      </c>
      <c r="N30" s="60">
        <f t="shared" si="10"/>
        <v>0</v>
      </c>
      <c r="O30" s="60">
        <f t="shared" si="10"/>
        <v>0</v>
      </c>
      <c r="P30" s="60">
        <f t="shared" si="10"/>
        <v>0</v>
      </c>
      <c r="Q30" s="59">
        <f aca="true" t="shared" si="11" ref="Q30:V30">Q22-Q25</f>
        <v>0</v>
      </c>
      <c r="R30" s="59">
        <f t="shared" si="11"/>
        <v>0</v>
      </c>
      <c r="S30" s="59">
        <f t="shared" si="11"/>
        <v>0</v>
      </c>
      <c r="T30" s="59">
        <f t="shared" si="11"/>
        <v>0</v>
      </c>
      <c r="U30" s="59">
        <f t="shared" si="11"/>
        <v>0</v>
      </c>
      <c r="V30" s="60">
        <f t="shared" si="11"/>
        <v>0</v>
      </c>
    </row>
    <row r="31" spans="2:22" ht="15" customHeight="1">
      <c r="B31" s="69" t="s">
        <v>44</v>
      </c>
      <c r="C31" s="110" t="s">
        <v>209</v>
      </c>
      <c r="D31" s="110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39"/>
      <c r="R31" s="39"/>
      <c r="S31" s="39"/>
      <c r="T31" s="39"/>
      <c r="U31" s="39"/>
      <c r="V31" s="112"/>
    </row>
    <row r="32" spans="2:22" s="20" customFormat="1" ht="15" customHeight="1">
      <c r="B32" s="69" t="s">
        <v>83</v>
      </c>
      <c r="C32" s="34" t="s">
        <v>200</v>
      </c>
      <c r="D32" s="111" t="s">
        <v>227</v>
      </c>
      <c r="E32" s="27">
        <f aca="true" t="shared" si="12" ref="E32:P32">E33+E35</f>
        <v>0</v>
      </c>
      <c r="F32" s="27">
        <f t="shared" si="12"/>
        <v>0</v>
      </c>
      <c r="G32" s="27">
        <f t="shared" si="12"/>
        <v>0</v>
      </c>
      <c r="H32" s="27">
        <f t="shared" si="12"/>
        <v>0</v>
      </c>
      <c r="I32" s="27">
        <f t="shared" si="12"/>
        <v>0</v>
      </c>
      <c r="J32" s="27">
        <f t="shared" si="12"/>
        <v>0</v>
      </c>
      <c r="K32" s="27">
        <f t="shared" si="12"/>
        <v>0</v>
      </c>
      <c r="L32" s="27">
        <f t="shared" si="12"/>
        <v>0</v>
      </c>
      <c r="M32" s="27">
        <f t="shared" si="12"/>
        <v>0</v>
      </c>
      <c r="N32" s="27">
        <f t="shared" si="12"/>
        <v>0</v>
      </c>
      <c r="O32" s="27">
        <f t="shared" si="12"/>
        <v>0</v>
      </c>
      <c r="P32" s="27">
        <f t="shared" si="12"/>
        <v>0</v>
      </c>
      <c r="Q32" s="31">
        <f aca="true" t="shared" si="13" ref="Q32:V32">Q33+Q35</f>
        <v>0</v>
      </c>
      <c r="R32" s="31">
        <f t="shared" si="13"/>
        <v>0</v>
      </c>
      <c r="S32" s="31">
        <f t="shared" si="13"/>
        <v>0</v>
      </c>
      <c r="T32" s="31">
        <f t="shared" si="13"/>
        <v>0</v>
      </c>
      <c r="U32" s="31">
        <f t="shared" si="13"/>
        <v>0</v>
      </c>
      <c r="V32" s="27">
        <f t="shared" si="13"/>
        <v>0</v>
      </c>
    </row>
    <row r="33" spans="2:22" ht="15" customHeight="1">
      <c r="B33" s="65" t="s">
        <v>84</v>
      </c>
      <c r="C33" s="33" t="s">
        <v>210</v>
      </c>
      <c r="D33" s="65" t="s">
        <v>227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2:22" ht="15" customHeight="1">
      <c r="B34" s="65" t="s">
        <v>186</v>
      </c>
      <c r="C34" s="33" t="s">
        <v>226</v>
      </c>
      <c r="D34" s="65" t="s">
        <v>227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</row>
    <row r="35" spans="2:22" ht="15" customHeight="1">
      <c r="B35" s="65" t="s">
        <v>85</v>
      </c>
      <c r="C35" s="33" t="s">
        <v>202</v>
      </c>
      <c r="D35" s="65" t="s">
        <v>227</v>
      </c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</row>
    <row r="36" spans="2:22" s="20" customFormat="1" ht="15" customHeight="1">
      <c r="B36" s="69" t="s">
        <v>89</v>
      </c>
      <c r="C36" s="34" t="s">
        <v>203</v>
      </c>
      <c r="D36" s="69" t="s">
        <v>227</v>
      </c>
      <c r="E36" s="31">
        <f aca="true" t="shared" si="14" ref="E36:P36">E37+E39+E41</f>
        <v>0</v>
      </c>
      <c r="F36" s="31">
        <f t="shared" si="14"/>
        <v>0</v>
      </c>
      <c r="G36" s="31">
        <f t="shared" si="14"/>
        <v>0</v>
      </c>
      <c r="H36" s="31">
        <f t="shared" si="14"/>
        <v>0</v>
      </c>
      <c r="I36" s="31">
        <f t="shared" si="14"/>
        <v>0</v>
      </c>
      <c r="J36" s="31">
        <f t="shared" si="14"/>
        <v>0</v>
      </c>
      <c r="K36" s="31">
        <f t="shared" si="14"/>
        <v>0</v>
      </c>
      <c r="L36" s="31">
        <f t="shared" si="14"/>
        <v>0</v>
      </c>
      <c r="M36" s="31">
        <f t="shared" si="14"/>
        <v>0</v>
      </c>
      <c r="N36" s="31">
        <f t="shared" si="14"/>
        <v>0</v>
      </c>
      <c r="O36" s="31">
        <f t="shared" si="14"/>
        <v>0</v>
      </c>
      <c r="P36" s="31">
        <f t="shared" si="14"/>
        <v>0</v>
      </c>
      <c r="Q36" s="31">
        <f aca="true" t="shared" si="15" ref="Q36:V36">Q37+Q39+Q41</f>
        <v>0</v>
      </c>
      <c r="R36" s="31">
        <f t="shared" si="15"/>
        <v>0</v>
      </c>
      <c r="S36" s="31">
        <f t="shared" si="15"/>
        <v>0</v>
      </c>
      <c r="T36" s="31">
        <f t="shared" si="15"/>
        <v>0</v>
      </c>
      <c r="U36" s="31">
        <f t="shared" si="15"/>
        <v>0</v>
      </c>
      <c r="V36" s="31">
        <f t="shared" si="15"/>
        <v>0</v>
      </c>
    </row>
    <row r="37" spans="2:22" ht="15" customHeight="1">
      <c r="B37" s="65" t="s">
        <v>84</v>
      </c>
      <c r="C37" s="33" t="s">
        <v>211</v>
      </c>
      <c r="D37" s="65" t="s">
        <v>227</v>
      </c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</row>
    <row r="38" spans="2:22" ht="15" customHeight="1">
      <c r="B38" s="65" t="s">
        <v>186</v>
      </c>
      <c r="C38" s="33" t="s">
        <v>226</v>
      </c>
      <c r="D38" s="65" t="s">
        <v>227</v>
      </c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</row>
    <row r="39" spans="2:22" ht="15" customHeight="1">
      <c r="B39" s="65" t="s">
        <v>85</v>
      </c>
      <c r="C39" s="33" t="s">
        <v>212</v>
      </c>
      <c r="D39" s="65" t="s">
        <v>227</v>
      </c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</row>
    <row r="40" spans="2:22" ht="15" customHeight="1">
      <c r="B40" s="65" t="s">
        <v>145</v>
      </c>
      <c r="C40" s="33" t="s">
        <v>226</v>
      </c>
      <c r="D40" s="65" t="s">
        <v>227</v>
      </c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</row>
    <row r="41" spans="2:22" ht="15" customHeight="1">
      <c r="B41" s="65" t="s">
        <v>86</v>
      </c>
      <c r="C41" s="33" t="s">
        <v>213</v>
      </c>
      <c r="D41" s="65" t="s">
        <v>227</v>
      </c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</row>
    <row r="42" spans="2:22" s="67" customFormat="1" ht="15" customHeight="1">
      <c r="B42" s="70" t="s">
        <v>197</v>
      </c>
      <c r="C42" s="68" t="s">
        <v>214</v>
      </c>
      <c r="D42" s="70" t="s">
        <v>227</v>
      </c>
      <c r="E42" s="59">
        <f aca="true" t="shared" si="16" ref="E42:P42">E32-E36</f>
        <v>0</v>
      </c>
      <c r="F42" s="59">
        <f t="shared" si="16"/>
        <v>0</v>
      </c>
      <c r="G42" s="59">
        <f t="shared" si="16"/>
        <v>0</v>
      </c>
      <c r="H42" s="59">
        <f t="shared" si="16"/>
        <v>0</v>
      </c>
      <c r="I42" s="59">
        <f t="shared" si="16"/>
        <v>0</v>
      </c>
      <c r="J42" s="59">
        <f t="shared" si="16"/>
        <v>0</v>
      </c>
      <c r="K42" s="59">
        <f t="shared" si="16"/>
        <v>0</v>
      </c>
      <c r="L42" s="59">
        <f t="shared" si="16"/>
        <v>0</v>
      </c>
      <c r="M42" s="59">
        <f t="shared" si="16"/>
        <v>0</v>
      </c>
      <c r="N42" s="59">
        <f t="shared" si="16"/>
        <v>0</v>
      </c>
      <c r="O42" s="59">
        <f t="shared" si="16"/>
        <v>0</v>
      </c>
      <c r="P42" s="59">
        <f t="shared" si="16"/>
        <v>0</v>
      </c>
      <c r="Q42" s="59">
        <f aca="true" t="shared" si="17" ref="Q42:V42">Q32-Q36</f>
        <v>0</v>
      </c>
      <c r="R42" s="59">
        <f t="shared" si="17"/>
        <v>0</v>
      </c>
      <c r="S42" s="59">
        <f t="shared" si="17"/>
        <v>0</v>
      </c>
      <c r="T42" s="59">
        <f t="shared" si="17"/>
        <v>0</v>
      </c>
      <c r="U42" s="59">
        <f t="shared" si="17"/>
        <v>0</v>
      </c>
      <c r="V42" s="59">
        <f t="shared" si="17"/>
        <v>0</v>
      </c>
    </row>
    <row r="43" spans="2:22" ht="15" customHeight="1">
      <c r="B43" s="69" t="s">
        <v>77</v>
      </c>
      <c r="C43" s="34" t="s">
        <v>215</v>
      </c>
      <c r="D43" s="69" t="s">
        <v>227</v>
      </c>
      <c r="E43" s="31">
        <f aca="true" t="shared" si="18" ref="E43:P43">E20+E30+E42</f>
        <v>0</v>
      </c>
      <c r="F43" s="31">
        <f t="shared" si="18"/>
        <v>0</v>
      </c>
      <c r="G43" s="31">
        <f t="shared" si="18"/>
        <v>0</v>
      </c>
      <c r="H43" s="31">
        <f t="shared" si="18"/>
        <v>0</v>
      </c>
      <c r="I43" s="31">
        <f t="shared" si="18"/>
        <v>0</v>
      </c>
      <c r="J43" s="31">
        <f t="shared" si="18"/>
        <v>0</v>
      </c>
      <c r="K43" s="31">
        <f t="shared" si="18"/>
        <v>0</v>
      </c>
      <c r="L43" s="31">
        <f t="shared" si="18"/>
        <v>0</v>
      </c>
      <c r="M43" s="31">
        <f t="shared" si="18"/>
        <v>0</v>
      </c>
      <c r="N43" s="31">
        <f t="shared" si="18"/>
        <v>0</v>
      </c>
      <c r="O43" s="31">
        <f t="shared" si="18"/>
        <v>0</v>
      </c>
      <c r="P43" s="31">
        <f t="shared" si="18"/>
        <v>0</v>
      </c>
      <c r="Q43" s="31">
        <f aca="true" t="shared" si="19" ref="Q43:V43">Q20+Q30+Q42</f>
        <v>0</v>
      </c>
      <c r="R43" s="31">
        <f t="shared" si="19"/>
        <v>0</v>
      </c>
      <c r="S43" s="31">
        <f t="shared" si="19"/>
        <v>0</v>
      </c>
      <c r="T43" s="31">
        <f t="shared" si="19"/>
        <v>0</v>
      </c>
      <c r="U43" s="31">
        <f t="shared" si="19"/>
        <v>0</v>
      </c>
      <c r="V43" s="31">
        <f t="shared" si="19"/>
        <v>0</v>
      </c>
    </row>
    <row r="44" spans="2:22" ht="15" customHeight="1">
      <c r="B44" s="69" t="s">
        <v>79</v>
      </c>
      <c r="C44" s="34" t="s">
        <v>216</v>
      </c>
      <c r="D44" s="69" t="s">
        <v>227</v>
      </c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</row>
    <row r="45" spans="2:22" ht="15" customHeight="1">
      <c r="B45" s="69" t="s">
        <v>81</v>
      </c>
      <c r="C45" s="34" t="s">
        <v>80</v>
      </c>
      <c r="D45" s="69" t="s">
        <v>227</v>
      </c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</row>
    <row r="46" spans="2:22" ht="15" customHeight="1">
      <c r="B46" s="69" t="s">
        <v>124</v>
      </c>
      <c r="C46" s="34" t="s">
        <v>217</v>
      </c>
      <c r="D46" s="69" t="s">
        <v>227</v>
      </c>
      <c r="E46" s="31">
        <f>E45+E43</f>
        <v>0</v>
      </c>
      <c r="F46" s="31">
        <f aca="true" t="shared" si="20" ref="F46:P46">F45+F43</f>
        <v>0</v>
      </c>
      <c r="G46" s="31">
        <f t="shared" si="20"/>
        <v>0</v>
      </c>
      <c r="H46" s="31">
        <f t="shared" si="20"/>
        <v>0</v>
      </c>
      <c r="I46" s="31">
        <f t="shared" si="20"/>
        <v>0</v>
      </c>
      <c r="J46" s="31">
        <f t="shared" si="20"/>
        <v>0</v>
      </c>
      <c r="K46" s="31">
        <f t="shared" si="20"/>
        <v>0</v>
      </c>
      <c r="L46" s="31">
        <f t="shared" si="20"/>
        <v>0</v>
      </c>
      <c r="M46" s="31">
        <f t="shared" si="20"/>
        <v>0</v>
      </c>
      <c r="N46" s="31">
        <f t="shared" si="20"/>
        <v>0</v>
      </c>
      <c r="O46" s="31">
        <f t="shared" si="20"/>
        <v>0</v>
      </c>
      <c r="P46" s="31">
        <f t="shared" si="20"/>
        <v>0</v>
      </c>
      <c r="Q46" s="31">
        <f aca="true" t="shared" si="21" ref="Q46:V46">Q45+Q43</f>
        <v>0</v>
      </c>
      <c r="R46" s="31">
        <f t="shared" si="21"/>
        <v>0</v>
      </c>
      <c r="S46" s="31">
        <f t="shared" si="21"/>
        <v>0</v>
      </c>
      <c r="T46" s="31">
        <f t="shared" si="21"/>
        <v>0</v>
      </c>
      <c r="U46" s="31">
        <f t="shared" si="21"/>
        <v>0</v>
      </c>
      <c r="V46" s="31">
        <f t="shared" si="21"/>
        <v>0</v>
      </c>
    </row>
    <row r="47" spans="2:16" s="56" customFormat="1" ht="3.75" customHeight="1">
      <c r="B47" s="61"/>
      <c r="D47" s="61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</row>
    <row r="48" spans="1:4" s="11" customFormat="1" ht="15" customHeight="1">
      <c r="A48" s="12"/>
      <c r="B48" s="12"/>
      <c r="C48" s="35" t="s">
        <v>140</v>
      </c>
      <c r="D48" s="53"/>
    </row>
    <row r="49" spans="1:4" s="17" customFormat="1" ht="15" customHeight="1">
      <c r="A49" s="18"/>
      <c r="B49" s="18"/>
      <c r="C49" s="121"/>
      <c r="D49" s="14"/>
    </row>
    <row r="50" spans="1:4" s="16" customFormat="1" ht="6" customHeight="1">
      <c r="A50" s="14"/>
      <c r="B50" s="14"/>
      <c r="D50" s="14"/>
    </row>
    <row r="51" spans="1:4" s="16" customFormat="1" ht="15" customHeight="1">
      <c r="A51" s="14"/>
      <c r="B51" s="14"/>
      <c r="C51" s="16" t="s">
        <v>102</v>
      </c>
      <c r="D51" s="14"/>
    </row>
    <row r="52" spans="1:4" s="16" customFormat="1" ht="15" customHeight="1">
      <c r="A52" s="14"/>
      <c r="B52" s="14"/>
      <c r="C52" s="16" t="s">
        <v>96</v>
      </c>
      <c r="D52" s="14"/>
    </row>
    <row r="53" spans="2:16" ht="15" customHeight="1">
      <c r="B53" s="35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</row>
    <row r="54" spans="2:16" ht="15" customHeight="1">
      <c r="B54" s="46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</row>
    <row r="55" spans="5:16" ht="15" customHeight="1"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</row>
    <row r="56" spans="3:16" ht="15" customHeight="1">
      <c r="C56" s="40"/>
      <c r="D56" s="40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</row>
    <row r="57" spans="5:16" ht="15" customHeight="1"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</row>
    <row r="58" ht="15" customHeight="1"/>
    <row r="59" spans="5:16" ht="15" customHeight="1"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</row>
    <row r="60" spans="5:16" ht="15" customHeight="1"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</row>
    <row r="61" spans="5:16" ht="15" customHeight="1"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</row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</sheetData>
  <mergeCells count="3">
    <mergeCell ref="B5:B6"/>
    <mergeCell ref="C5:C6"/>
    <mergeCell ref="D5:D6"/>
  </mergeCells>
  <printOptions horizontalCentered="1"/>
  <pageMargins left="0.2362204724409449" right="0.03937007874015748" top="0.984251968503937" bottom="0.984251968503937" header="0.5118110236220472" footer="0.5118110236220472"/>
  <pageSetup horizontalDpi="600" verticalDpi="600" orientation="landscape" paperSize="8" scale="85" r:id="rId1"/>
  <headerFooter alignWithMargins="0">
    <oddHeader>&amp;LZałącznik nr 4.4. do badania zdolności kredytowej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llasocka</cp:lastModifiedBy>
  <cp:lastPrinted>2010-05-27T06:44:25Z</cp:lastPrinted>
  <dcterms:created xsi:type="dcterms:W3CDTF">2009-03-11T18:57:32Z</dcterms:created>
  <dcterms:modified xsi:type="dcterms:W3CDTF">2010-05-27T06:44:27Z</dcterms:modified>
  <cp:category/>
  <cp:version/>
  <cp:contentType/>
  <cp:contentStatus/>
</cp:coreProperties>
</file>